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ce8435f4b709d4/Stolní tenis/RSST-Beroun/Mládež/Region Tour/2022-2023/"/>
    </mc:Choice>
  </mc:AlternateContent>
  <xr:revisionPtr revIDLastSave="22" documentId="13_ncr:1_{3D62D762-45F1-451C-B5E7-EE4309BDDF0E}" xr6:coauthVersionLast="47" xr6:coauthVersionMax="47" xr10:uidLastSave="{91A09874-92CC-4330-AF43-82544D347888}"/>
  <bookViews>
    <workbookView xWindow="-120" yWindow="-120" windowWidth="38640" windowHeight="15840" tabRatio="956" firstSheet="11" activeTab="11" xr2:uid="{00000000-000D-0000-FFFF-FFFF00000000}"/>
  </bookViews>
  <sheets>
    <sheet name="1.kolo" sheetId="4" r:id="rId1"/>
    <sheet name="2.kolo" sheetId="1" r:id="rId2"/>
    <sheet name="3.kolo" sheetId="5" r:id="rId3"/>
    <sheet name="4.kolo" sheetId="8" r:id="rId4"/>
    <sheet name="5.kolo" sheetId="9" r:id="rId5"/>
    <sheet name="6.kolo" sheetId="13" r:id="rId6"/>
    <sheet name="Nasaz. 2.kolo" sheetId="12" r:id="rId7"/>
    <sheet name="Nasaz. 3.kolo" sheetId="2" r:id="rId8"/>
    <sheet name="Nasaz. 4.kolo" sheetId="6" r:id="rId9"/>
    <sheet name="Nasaz. 5.kolo" sheetId="16" r:id="rId10"/>
    <sheet name="Nasaz. 6.kolo" sheetId="11" r:id="rId11"/>
    <sheet name="Žebříček" sheetId="3" r:id="rId12"/>
    <sheet name="Bodové finální" sheetId="18" r:id="rId13"/>
    <sheet name="Kategorie-final" sheetId="19" r:id="rId14"/>
    <sheet name="seznam hráčů" sheetId="7" r:id="rId15"/>
    <sheet name="věkové kategorie" sheetId="17" r:id="rId16"/>
  </sheets>
  <definedNames>
    <definedName name="_xlnm._FilterDatabase" localSheetId="12" hidden="1">'Bodové finální'!$A$4:$Q$44</definedName>
    <definedName name="_xlnm._FilterDatabase" localSheetId="11" hidden="1">Žebříček!$B$4:$P$29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4" l="1"/>
  <c r="G5" i="3"/>
  <c r="E5" i="3"/>
  <c r="L34" i="3"/>
  <c r="K34" i="3"/>
  <c r="J34" i="3"/>
  <c r="I34" i="3"/>
  <c r="H34" i="3"/>
  <c r="G34" i="3"/>
  <c r="E34" i="3"/>
  <c r="C34" i="3"/>
  <c r="D34" i="3" s="1"/>
  <c r="L35" i="3"/>
  <c r="K35" i="3"/>
  <c r="J35" i="3"/>
  <c r="I35" i="3"/>
  <c r="H35" i="3"/>
  <c r="G35" i="3"/>
  <c r="E35" i="3"/>
  <c r="C35" i="3"/>
  <c r="D35" i="3" s="1"/>
  <c r="L33" i="3"/>
  <c r="K33" i="3"/>
  <c r="J33" i="3"/>
  <c r="I33" i="3"/>
  <c r="H33" i="3"/>
  <c r="G33" i="3"/>
  <c r="E33" i="3"/>
  <c r="C33" i="3"/>
  <c r="D33" i="3" s="1"/>
  <c r="L32" i="3"/>
  <c r="K32" i="3"/>
  <c r="J32" i="3"/>
  <c r="I32" i="3"/>
  <c r="H32" i="3"/>
  <c r="G32" i="3"/>
  <c r="E32" i="3"/>
  <c r="C32" i="3"/>
  <c r="D32" i="3" s="1"/>
  <c r="O32" i="3" l="1"/>
  <c r="M32" i="3" s="1"/>
  <c r="O33" i="3"/>
  <c r="M33" i="3" s="1"/>
  <c r="O34" i="3"/>
  <c r="M34" i="3" s="1"/>
  <c r="N34" i="3"/>
  <c r="O35" i="3"/>
  <c r="M35" i="3" s="1"/>
  <c r="N35" i="3"/>
  <c r="N33" i="3"/>
  <c r="N32" i="3"/>
  <c r="C43" i="18" l="1"/>
  <c r="D43" i="18" s="1"/>
  <c r="E43" i="18"/>
  <c r="F43" i="18"/>
  <c r="G43" i="18"/>
  <c r="H43" i="18"/>
  <c r="I43" i="18"/>
  <c r="J43" i="18"/>
  <c r="K43" i="18"/>
  <c r="C44" i="18"/>
  <c r="D44" i="18" s="1"/>
  <c r="E44" i="18"/>
  <c r="F44" i="18"/>
  <c r="G44" i="18"/>
  <c r="H44" i="18"/>
  <c r="I44" i="18"/>
  <c r="J44" i="18"/>
  <c r="K44" i="18"/>
  <c r="C41" i="18"/>
  <c r="D41" i="18" s="1"/>
  <c r="E41" i="18"/>
  <c r="F41" i="18"/>
  <c r="G41" i="18"/>
  <c r="H41" i="18"/>
  <c r="I41" i="18"/>
  <c r="J41" i="18"/>
  <c r="K41" i="18"/>
  <c r="K6" i="18"/>
  <c r="K8" i="18"/>
  <c r="K9" i="18"/>
  <c r="K10" i="18"/>
  <c r="K12" i="18"/>
  <c r="K14" i="18"/>
  <c r="K15" i="18"/>
  <c r="K16" i="18"/>
  <c r="K7" i="18"/>
  <c r="K11" i="18"/>
  <c r="K13" i="18"/>
  <c r="K23" i="18"/>
  <c r="K24" i="18"/>
  <c r="K21" i="18"/>
  <c r="K26" i="18"/>
  <c r="K17" i="18"/>
  <c r="K27" i="18"/>
  <c r="K18" i="18"/>
  <c r="K19" i="18"/>
  <c r="K29" i="18"/>
  <c r="K20" i="18"/>
  <c r="K30" i="18"/>
  <c r="K32" i="18"/>
  <c r="K22" i="18"/>
  <c r="K34" i="18"/>
  <c r="K25" i="18"/>
  <c r="K31" i="18"/>
  <c r="K28" i="18"/>
  <c r="K35" i="18"/>
  <c r="K33" i="18"/>
  <c r="K36" i="18"/>
  <c r="K38" i="18"/>
  <c r="K39" i="18"/>
  <c r="K40" i="18"/>
  <c r="K37" i="18"/>
  <c r="K42" i="18"/>
  <c r="N44" i="18" l="1"/>
  <c r="L44" i="18" s="1"/>
  <c r="M41" i="18"/>
  <c r="M44" i="18"/>
  <c r="M43" i="18"/>
  <c r="N41" i="18"/>
  <c r="L41" i="18" s="1"/>
  <c r="N43" i="18"/>
  <c r="L43" i="18" s="1"/>
  <c r="I6" i="18" l="1"/>
  <c r="I8" i="18"/>
  <c r="I9" i="18"/>
  <c r="I10" i="18"/>
  <c r="I12" i="18"/>
  <c r="I14" i="18"/>
  <c r="I15" i="18"/>
  <c r="I16" i="18"/>
  <c r="I7" i="18"/>
  <c r="I11" i="18"/>
  <c r="I13" i="18"/>
  <c r="I23" i="18"/>
  <c r="I24" i="18"/>
  <c r="I21" i="18"/>
  <c r="I26" i="18"/>
  <c r="I17" i="18"/>
  <c r="I27" i="18"/>
  <c r="I18" i="18"/>
  <c r="I19" i="18"/>
  <c r="I29" i="18"/>
  <c r="I20" i="18"/>
  <c r="I30" i="18"/>
  <c r="I32" i="18"/>
  <c r="I22" i="18"/>
  <c r="I34" i="18"/>
  <c r="I25" i="18"/>
  <c r="I31" i="18"/>
  <c r="I28" i="18"/>
  <c r="I35" i="18"/>
  <c r="I33" i="18"/>
  <c r="I36" i="18"/>
  <c r="I38" i="18"/>
  <c r="I39" i="18"/>
  <c r="I40" i="18"/>
  <c r="I37" i="18"/>
  <c r="I42" i="18"/>
  <c r="H6" i="18"/>
  <c r="H8" i="18"/>
  <c r="H9" i="18"/>
  <c r="H10" i="18"/>
  <c r="H12" i="18"/>
  <c r="H14" i="18"/>
  <c r="H15" i="18"/>
  <c r="H16" i="18"/>
  <c r="H7" i="18"/>
  <c r="H11" i="18"/>
  <c r="H13" i="18"/>
  <c r="H23" i="18"/>
  <c r="H24" i="18"/>
  <c r="H21" i="18"/>
  <c r="H26" i="18"/>
  <c r="H17" i="18"/>
  <c r="H27" i="18"/>
  <c r="H18" i="18"/>
  <c r="H19" i="18"/>
  <c r="H29" i="18"/>
  <c r="H20" i="18"/>
  <c r="H30" i="18"/>
  <c r="H32" i="18"/>
  <c r="H22" i="18"/>
  <c r="H34" i="18"/>
  <c r="H25" i="18"/>
  <c r="H31" i="18"/>
  <c r="H28" i="18"/>
  <c r="H35" i="18"/>
  <c r="H33" i="18"/>
  <c r="H36" i="18"/>
  <c r="H38" i="18"/>
  <c r="H39" i="18"/>
  <c r="H40" i="18"/>
  <c r="H37" i="18"/>
  <c r="H42" i="18"/>
  <c r="G6" i="18"/>
  <c r="G8" i="18"/>
  <c r="G9" i="18"/>
  <c r="G10" i="18"/>
  <c r="G12" i="18"/>
  <c r="G14" i="18"/>
  <c r="G15" i="18"/>
  <c r="G16" i="18"/>
  <c r="G7" i="18"/>
  <c r="G11" i="18"/>
  <c r="G13" i="18"/>
  <c r="G23" i="18"/>
  <c r="G24" i="18"/>
  <c r="G21" i="18"/>
  <c r="G26" i="18"/>
  <c r="G17" i="18"/>
  <c r="G27" i="18"/>
  <c r="G18" i="18"/>
  <c r="G19" i="18"/>
  <c r="G29" i="18"/>
  <c r="G20" i="18"/>
  <c r="G30" i="18"/>
  <c r="G32" i="18"/>
  <c r="G22" i="18"/>
  <c r="G34" i="18"/>
  <c r="G25" i="18"/>
  <c r="G31" i="18"/>
  <c r="G28" i="18"/>
  <c r="G35" i="18"/>
  <c r="G33" i="18"/>
  <c r="G36" i="18"/>
  <c r="G38" i="18"/>
  <c r="G39" i="18"/>
  <c r="G40" i="18"/>
  <c r="G37" i="18"/>
  <c r="G42" i="18"/>
  <c r="F6" i="18"/>
  <c r="F8" i="18"/>
  <c r="F9" i="18"/>
  <c r="F10" i="18"/>
  <c r="F12" i="18"/>
  <c r="F14" i="18"/>
  <c r="F15" i="18"/>
  <c r="F16" i="18"/>
  <c r="F7" i="18"/>
  <c r="F11" i="18"/>
  <c r="F13" i="18"/>
  <c r="F23" i="18"/>
  <c r="F24" i="18"/>
  <c r="F21" i="18"/>
  <c r="F26" i="18"/>
  <c r="F17" i="18"/>
  <c r="F27" i="18"/>
  <c r="F18" i="18"/>
  <c r="F19" i="18"/>
  <c r="F29" i="18"/>
  <c r="F20" i="18"/>
  <c r="F30" i="18"/>
  <c r="F32" i="18"/>
  <c r="F22" i="18"/>
  <c r="F34" i="18"/>
  <c r="F25" i="18"/>
  <c r="F31" i="18"/>
  <c r="F28" i="18"/>
  <c r="F35" i="18"/>
  <c r="F33" i="18"/>
  <c r="F36" i="18"/>
  <c r="F38" i="18"/>
  <c r="F39" i="18"/>
  <c r="F40" i="18"/>
  <c r="F37" i="18"/>
  <c r="F42" i="18"/>
  <c r="C40" i="11" l="1"/>
  <c r="D40" i="11"/>
  <c r="E40" i="11"/>
  <c r="F40" i="11"/>
  <c r="G40" i="11"/>
  <c r="H40" i="11"/>
  <c r="I40" i="11"/>
  <c r="I36" i="11"/>
  <c r="I37" i="11"/>
  <c r="I39" i="11"/>
  <c r="I38" i="11"/>
  <c r="I42" i="11"/>
  <c r="I41" i="11"/>
  <c r="I6" i="11"/>
  <c r="I7" i="11"/>
  <c r="I9" i="11"/>
  <c r="I8" i="11"/>
  <c r="I10" i="11"/>
  <c r="I11" i="11"/>
  <c r="I13" i="11"/>
  <c r="I14" i="11"/>
  <c r="I12" i="11"/>
  <c r="I15" i="11"/>
  <c r="I16" i="11"/>
  <c r="I17" i="11"/>
  <c r="I18" i="11"/>
  <c r="I20" i="11"/>
  <c r="I19" i="11"/>
  <c r="I23" i="11"/>
  <c r="I21" i="11"/>
  <c r="I22" i="11"/>
  <c r="I24" i="11"/>
  <c r="I25" i="11"/>
  <c r="I27" i="11"/>
  <c r="I26" i="11"/>
  <c r="I28" i="11"/>
  <c r="I29" i="11"/>
  <c r="I30" i="11"/>
  <c r="I31" i="11"/>
  <c r="I32" i="11"/>
  <c r="I34" i="11"/>
  <c r="E6" i="11"/>
  <c r="F6" i="11"/>
  <c r="G6" i="11"/>
  <c r="H6" i="11"/>
  <c r="E7" i="11"/>
  <c r="F7" i="11"/>
  <c r="G7" i="11"/>
  <c r="H7" i="11"/>
  <c r="E9" i="11"/>
  <c r="F9" i="11"/>
  <c r="G9" i="11"/>
  <c r="H9" i="11"/>
  <c r="E8" i="11"/>
  <c r="F8" i="11"/>
  <c r="G8" i="11"/>
  <c r="H8" i="11"/>
  <c r="E10" i="11"/>
  <c r="F10" i="11"/>
  <c r="G10" i="11"/>
  <c r="H10" i="11"/>
  <c r="E11" i="11"/>
  <c r="F11" i="11"/>
  <c r="G11" i="11"/>
  <c r="H11" i="11"/>
  <c r="E13" i="11"/>
  <c r="F13" i="11"/>
  <c r="G13" i="11"/>
  <c r="H13" i="11"/>
  <c r="E14" i="11"/>
  <c r="F14" i="11"/>
  <c r="G14" i="11"/>
  <c r="H14" i="11"/>
  <c r="E12" i="11"/>
  <c r="F12" i="11"/>
  <c r="G12" i="11"/>
  <c r="H12" i="11"/>
  <c r="E15" i="11"/>
  <c r="F15" i="11"/>
  <c r="G15" i="11"/>
  <c r="H15" i="11"/>
  <c r="E16" i="11"/>
  <c r="F16" i="11"/>
  <c r="G16" i="11"/>
  <c r="H16" i="11"/>
  <c r="E17" i="11"/>
  <c r="F17" i="11"/>
  <c r="G17" i="11"/>
  <c r="H17" i="11"/>
  <c r="E18" i="11"/>
  <c r="F18" i="11"/>
  <c r="G18" i="11"/>
  <c r="H18" i="11"/>
  <c r="E20" i="11"/>
  <c r="F20" i="11"/>
  <c r="G20" i="11"/>
  <c r="H20" i="11"/>
  <c r="E19" i="11"/>
  <c r="F19" i="11"/>
  <c r="G19" i="11"/>
  <c r="H19" i="11"/>
  <c r="E23" i="11"/>
  <c r="F23" i="11"/>
  <c r="G23" i="11"/>
  <c r="H23" i="11"/>
  <c r="E21" i="11"/>
  <c r="F21" i="11"/>
  <c r="G21" i="11"/>
  <c r="H21" i="11"/>
  <c r="E22" i="11"/>
  <c r="F22" i="11"/>
  <c r="G22" i="11"/>
  <c r="H22" i="11"/>
  <c r="E24" i="11"/>
  <c r="F24" i="11"/>
  <c r="G24" i="11"/>
  <c r="H24" i="11"/>
  <c r="E25" i="11"/>
  <c r="F25" i="11"/>
  <c r="G25" i="11"/>
  <c r="H25" i="11"/>
  <c r="E27" i="11"/>
  <c r="F27" i="11"/>
  <c r="G27" i="11"/>
  <c r="H27" i="11"/>
  <c r="E26" i="11"/>
  <c r="F26" i="11"/>
  <c r="G26" i="11"/>
  <c r="H26" i="11"/>
  <c r="E28" i="11"/>
  <c r="F28" i="11"/>
  <c r="G28" i="11"/>
  <c r="H28" i="11"/>
  <c r="E29" i="11"/>
  <c r="F29" i="11"/>
  <c r="G29" i="11"/>
  <c r="H29" i="11"/>
  <c r="E30" i="11"/>
  <c r="F30" i="11"/>
  <c r="G30" i="11"/>
  <c r="H30" i="11"/>
  <c r="E31" i="11"/>
  <c r="F31" i="11"/>
  <c r="G31" i="11"/>
  <c r="H31" i="11"/>
  <c r="E32" i="11"/>
  <c r="F32" i="11"/>
  <c r="G32" i="11"/>
  <c r="H32" i="11"/>
  <c r="E34" i="11"/>
  <c r="F34" i="11"/>
  <c r="G34" i="11"/>
  <c r="H34" i="11"/>
  <c r="E36" i="11"/>
  <c r="F36" i="11"/>
  <c r="G36" i="11"/>
  <c r="H36" i="11"/>
  <c r="E37" i="11"/>
  <c r="F37" i="11"/>
  <c r="G37" i="11"/>
  <c r="H37" i="11"/>
  <c r="E39" i="11"/>
  <c r="F39" i="11"/>
  <c r="G39" i="11"/>
  <c r="H39" i="11"/>
  <c r="E38" i="11"/>
  <c r="F38" i="11"/>
  <c r="G38" i="11"/>
  <c r="H38" i="11"/>
  <c r="E42" i="11"/>
  <c r="F42" i="11"/>
  <c r="G42" i="11"/>
  <c r="H42" i="11"/>
  <c r="E41" i="11"/>
  <c r="F41" i="11"/>
  <c r="G41" i="11"/>
  <c r="H41" i="11"/>
  <c r="E6" i="16"/>
  <c r="F6" i="16"/>
  <c r="G6" i="16"/>
  <c r="H6" i="16"/>
  <c r="E7" i="16"/>
  <c r="F7" i="16"/>
  <c r="G7" i="16"/>
  <c r="H7" i="16"/>
  <c r="E8" i="16"/>
  <c r="F8" i="16"/>
  <c r="G8" i="16"/>
  <c r="H8" i="16"/>
  <c r="E10" i="16"/>
  <c r="F10" i="16"/>
  <c r="G10" i="16"/>
  <c r="H10" i="16"/>
  <c r="E11" i="16"/>
  <c r="F11" i="16"/>
  <c r="G11" i="16"/>
  <c r="H11" i="16"/>
  <c r="E12" i="16"/>
  <c r="F12" i="16"/>
  <c r="G12" i="16"/>
  <c r="H12" i="16"/>
  <c r="E14" i="16"/>
  <c r="F14" i="16"/>
  <c r="G14" i="16"/>
  <c r="H14" i="16"/>
  <c r="E16" i="16"/>
  <c r="F16" i="16"/>
  <c r="G16" i="16"/>
  <c r="H16" i="16"/>
  <c r="E18" i="16"/>
  <c r="F18" i="16"/>
  <c r="G18" i="16"/>
  <c r="H18" i="16"/>
  <c r="E15" i="16"/>
  <c r="F15" i="16"/>
  <c r="G15" i="16"/>
  <c r="H15" i="16"/>
  <c r="E19" i="16"/>
  <c r="F19" i="16"/>
  <c r="G19" i="16"/>
  <c r="H19" i="16"/>
  <c r="E17" i="16"/>
  <c r="F17" i="16"/>
  <c r="G17" i="16"/>
  <c r="H17" i="16"/>
  <c r="E13" i="16"/>
  <c r="F13" i="16"/>
  <c r="G13" i="16"/>
  <c r="H13" i="16"/>
  <c r="E21" i="16"/>
  <c r="F21" i="16"/>
  <c r="G21" i="16"/>
  <c r="H21" i="16"/>
  <c r="E22" i="16"/>
  <c r="F22" i="16"/>
  <c r="G22" i="16"/>
  <c r="H22" i="16"/>
  <c r="E23" i="16"/>
  <c r="F23" i="16"/>
  <c r="G23" i="16"/>
  <c r="H23" i="16"/>
  <c r="E20" i="16"/>
  <c r="F20" i="16"/>
  <c r="G20" i="16"/>
  <c r="H20" i="16"/>
  <c r="E26" i="16"/>
  <c r="F26" i="16"/>
  <c r="G26" i="16"/>
  <c r="H26" i="16"/>
  <c r="E27" i="16"/>
  <c r="F27" i="16"/>
  <c r="G27" i="16"/>
  <c r="H27" i="16"/>
  <c r="E25" i="16"/>
  <c r="F25" i="16"/>
  <c r="G25" i="16"/>
  <c r="H25" i="16"/>
  <c r="E28" i="16"/>
  <c r="F28" i="16"/>
  <c r="G28" i="16"/>
  <c r="H28" i="16"/>
  <c r="E24" i="16"/>
  <c r="F24" i="16"/>
  <c r="G24" i="16"/>
  <c r="H24" i="16"/>
  <c r="E29" i="16"/>
  <c r="F29" i="16"/>
  <c r="G29" i="16"/>
  <c r="H29" i="16"/>
  <c r="E31" i="16"/>
  <c r="F31" i="16"/>
  <c r="G31" i="16"/>
  <c r="H31" i="16"/>
  <c r="E30" i="16"/>
  <c r="F30" i="16"/>
  <c r="G30" i="16"/>
  <c r="H30" i="16"/>
  <c r="E33" i="16"/>
  <c r="F33" i="16"/>
  <c r="G33" i="16"/>
  <c r="H33" i="16"/>
  <c r="E35" i="16"/>
  <c r="F35" i="16"/>
  <c r="G35" i="16"/>
  <c r="H35" i="16"/>
  <c r="E37" i="16"/>
  <c r="F37" i="16"/>
  <c r="G37" i="16"/>
  <c r="H37" i="16"/>
  <c r="E32" i="16"/>
  <c r="F32" i="16"/>
  <c r="G32" i="16"/>
  <c r="H32" i="16"/>
  <c r="E36" i="16"/>
  <c r="F36" i="16"/>
  <c r="G36" i="16"/>
  <c r="H36" i="16"/>
  <c r="E38" i="16"/>
  <c r="F38" i="16"/>
  <c r="G38" i="16"/>
  <c r="H38" i="16"/>
  <c r="E39" i="16"/>
  <c r="F39" i="16"/>
  <c r="G39" i="16"/>
  <c r="H39" i="16"/>
  <c r="E40" i="16"/>
  <c r="F40" i="16"/>
  <c r="G40" i="16"/>
  <c r="H40" i="16"/>
  <c r="E41" i="16"/>
  <c r="F41" i="16"/>
  <c r="G41" i="16"/>
  <c r="H41" i="16"/>
  <c r="E9" i="16"/>
  <c r="F9" i="16"/>
  <c r="G9" i="16"/>
  <c r="H9" i="16"/>
  <c r="C11" i="6"/>
  <c r="G37" i="6"/>
  <c r="G6" i="6"/>
  <c r="G9" i="6"/>
  <c r="G10" i="6"/>
  <c r="G8" i="6"/>
  <c r="G12" i="6"/>
  <c r="G14" i="6"/>
  <c r="G19" i="6"/>
  <c r="G16" i="6"/>
  <c r="G17" i="6"/>
  <c r="G20" i="6"/>
  <c r="G15" i="6"/>
  <c r="G21" i="6"/>
  <c r="G22" i="6"/>
  <c r="G23" i="6"/>
  <c r="G26" i="6"/>
  <c r="G27" i="6"/>
  <c r="G28" i="6"/>
  <c r="G29" i="6"/>
  <c r="G30" i="6"/>
  <c r="G33" i="6"/>
  <c r="G35" i="6"/>
  <c r="G31" i="6"/>
  <c r="G39" i="6"/>
  <c r="G5" i="6"/>
  <c r="G32" i="6"/>
  <c r="F40" i="6"/>
  <c r="F36" i="6"/>
  <c r="F37" i="6"/>
  <c r="E37" i="6"/>
  <c r="D37" i="6"/>
  <c r="C37" i="6"/>
  <c r="F39" i="6"/>
  <c r="E39" i="6"/>
  <c r="D39" i="6"/>
  <c r="C39" i="6"/>
  <c r="F38" i="6"/>
  <c r="F31" i="6"/>
  <c r="E31" i="6"/>
  <c r="D31" i="6"/>
  <c r="C31" i="6"/>
  <c r="F35" i="6"/>
  <c r="E35" i="6"/>
  <c r="D35" i="6"/>
  <c r="C35" i="6"/>
  <c r="F33" i="6"/>
  <c r="E33" i="6"/>
  <c r="D33" i="6"/>
  <c r="C33" i="6"/>
  <c r="F30" i="6"/>
  <c r="E30" i="6"/>
  <c r="D30" i="6"/>
  <c r="C30" i="6"/>
  <c r="F29" i="6"/>
  <c r="E29" i="6"/>
  <c r="D29" i="6"/>
  <c r="C29" i="6"/>
  <c r="F28" i="6"/>
  <c r="E28" i="6"/>
  <c r="D28" i="6"/>
  <c r="C28" i="6"/>
  <c r="F27" i="6"/>
  <c r="E27" i="6"/>
  <c r="D27" i="6"/>
  <c r="C27" i="6"/>
  <c r="F26" i="6"/>
  <c r="E26" i="6"/>
  <c r="D26" i="6"/>
  <c r="C26" i="6"/>
  <c r="F25" i="6"/>
  <c r="F24" i="6"/>
  <c r="F23" i="6"/>
  <c r="E23" i="6"/>
  <c r="D23" i="6"/>
  <c r="C23" i="6"/>
  <c r="F22" i="6"/>
  <c r="E22" i="6"/>
  <c r="D22" i="6"/>
  <c r="C22" i="6"/>
  <c r="F21" i="6"/>
  <c r="E21" i="6"/>
  <c r="D21" i="6"/>
  <c r="C21" i="6"/>
  <c r="F15" i="6"/>
  <c r="E15" i="6"/>
  <c r="D15" i="6"/>
  <c r="C15" i="6"/>
  <c r="F20" i="6"/>
  <c r="E20" i="6"/>
  <c r="D20" i="6"/>
  <c r="C20" i="6"/>
  <c r="F18" i="6"/>
  <c r="F17" i="6"/>
  <c r="E17" i="6"/>
  <c r="D17" i="6"/>
  <c r="C17" i="6"/>
  <c r="F13" i="6"/>
  <c r="F16" i="6"/>
  <c r="E16" i="6"/>
  <c r="D16" i="6"/>
  <c r="C16" i="6"/>
  <c r="F19" i="6"/>
  <c r="E19" i="6"/>
  <c r="D19" i="6"/>
  <c r="C19" i="6"/>
  <c r="F14" i="6"/>
  <c r="E14" i="6"/>
  <c r="D14" i="6"/>
  <c r="C14" i="6"/>
  <c r="F12" i="6"/>
  <c r="E12" i="6"/>
  <c r="D12" i="6"/>
  <c r="C12" i="6"/>
  <c r="F8" i="6"/>
  <c r="E8" i="6"/>
  <c r="D8" i="6"/>
  <c r="C8" i="6"/>
  <c r="F10" i="6"/>
  <c r="E10" i="6"/>
  <c r="D10" i="6"/>
  <c r="C10" i="6"/>
  <c r="F9" i="6"/>
  <c r="E9" i="6"/>
  <c r="D9" i="6"/>
  <c r="C9" i="6"/>
  <c r="D7" i="6"/>
  <c r="F6" i="6"/>
  <c r="E6" i="6"/>
  <c r="D6" i="6"/>
  <c r="C6" i="6"/>
  <c r="F5" i="6"/>
  <c r="E5" i="6"/>
  <c r="D5" i="6"/>
  <c r="C5" i="6"/>
  <c r="C22" i="5"/>
  <c r="C33" i="2"/>
  <c r="F16" i="12"/>
  <c r="O7" i="7"/>
  <c r="O6" i="7"/>
  <c r="O5" i="7"/>
  <c r="O4" i="7"/>
  <c r="O3" i="7"/>
  <c r="F12" i="12"/>
  <c r="F13" i="12"/>
  <c r="F14" i="12"/>
  <c r="F15" i="12"/>
  <c r="F28" i="12"/>
  <c r="F29" i="12"/>
  <c r="F5" i="12"/>
  <c r="E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C5" i="19"/>
  <c r="D5" i="19" s="1"/>
  <c r="E5" i="19"/>
  <c r="C6" i="19"/>
  <c r="D6" i="19" s="1"/>
  <c r="E6" i="19"/>
  <c r="C7" i="19"/>
  <c r="D7" i="19" s="1"/>
  <c r="E7" i="19"/>
  <c r="K4" i="7" l="1"/>
  <c r="K40" i="11"/>
  <c r="K6" i="7"/>
  <c r="K14" i="6"/>
  <c r="K20" i="6"/>
  <c r="K31" i="16"/>
  <c r="K8" i="6"/>
  <c r="K16" i="6"/>
  <c r="K30" i="6"/>
  <c r="K17" i="6"/>
  <c r="K9" i="6"/>
  <c r="E32" i="6"/>
  <c r="C24" i="6"/>
  <c r="D32" i="6"/>
  <c r="K15" i="6"/>
  <c r="D24" i="6"/>
  <c r="C32" i="6"/>
  <c r="G13" i="6"/>
  <c r="G38" i="6"/>
  <c r="K6" i="6"/>
  <c r="K12" i="6"/>
  <c r="K26" i="6"/>
  <c r="K23" i="6"/>
  <c r="K22" i="6"/>
  <c r="K28" i="6"/>
  <c r="K10" i="6"/>
  <c r="K19" i="6"/>
  <c r="G25" i="6"/>
  <c r="F32" i="6"/>
  <c r="G24" i="6"/>
  <c r="G7" i="6"/>
  <c r="F7" i="6"/>
  <c r="G40" i="6"/>
  <c r="G36" i="6"/>
  <c r="G18" i="6"/>
  <c r="G11" i="6"/>
  <c r="F11" i="6"/>
  <c r="E11" i="6"/>
  <c r="D11" i="6"/>
  <c r="K37" i="6"/>
  <c r="K29" i="6"/>
  <c r="K31" i="6"/>
  <c r="K21" i="6"/>
  <c r="K39" i="6"/>
  <c r="K27" i="6"/>
  <c r="K33" i="6"/>
  <c r="K35" i="6"/>
  <c r="K5" i="6"/>
  <c r="E7" i="6"/>
  <c r="C18" i="6"/>
  <c r="D18" i="6"/>
  <c r="E24" i="6"/>
  <c r="K24" i="6" s="1"/>
  <c r="E18" i="6"/>
  <c r="C38" i="6"/>
  <c r="C36" i="6"/>
  <c r="D38" i="6"/>
  <c r="D36" i="6"/>
  <c r="C13" i="6"/>
  <c r="C25" i="6"/>
  <c r="E38" i="6"/>
  <c r="E36" i="6"/>
  <c r="K36" i="6" s="1"/>
  <c r="D13" i="6"/>
  <c r="D25" i="6"/>
  <c r="E13" i="6"/>
  <c r="K13" i="6" s="1"/>
  <c r="E25" i="6"/>
  <c r="C40" i="6"/>
  <c r="D40" i="6"/>
  <c r="E40" i="6"/>
  <c r="C7" i="6"/>
  <c r="K5" i="7"/>
  <c r="K3" i="7"/>
  <c r="E22" i="5"/>
  <c r="D22" i="5"/>
  <c r="F33" i="2"/>
  <c r="E33" i="2"/>
  <c r="D33" i="2"/>
  <c r="F26" i="12"/>
  <c r="F10" i="12"/>
  <c r="F11" i="12"/>
  <c r="F25" i="12"/>
  <c r="F9" i="12"/>
  <c r="F24" i="12"/>
  <c r="F8" i="12"/>
  <c r="F27" i="12"/>
  <c r="F23" i="12"/>
  <c r="F7" i="12"/>
  <c r="F22" i="12"/>
  <c r="F6" i="12"/>
  <c r="F21" i="12"/>
  <c r="F20" i="12"/>
  <c r="F19" i="12"/>
  <c r="F18" i="12"/>
  <c r="F17" i="12"/>
  <c r="L11" i="3"/>
  <c r="L22" i="3"/>
  <c r="L17" i="3"/>
  <c r="L21" i="3"/>
  <c r="L19" i="3"/>
  <c r="L5" i="3"/>
  <c r="L9" i="3"/>
  <c r="L20" i="3"/>
  <c r="L24" i="3"/>
  <c r="L26" i="3"/>
  <c r="L7" i="3"/>
  <c r="L25" i="3"/>
  <c r="L16" i="3"/>
  <c r="L23" i="3"/>
  <c r="L8" i="3"/>
  <c r="L28" i="3"/>
  <c r="L29" i="3"/>
  <c r="L18" i="3"/>
  <c r="L12" i="3"/>
  <c r="L13" i="3"/>
  <c r="L15" i="3"/>
  <c r="L10" i="3"/>
  <c r="L27" i="3"/>
  <c r="L14" i="3"/>
  <c r="L6" i="3"/>
  <c r="C9" i="18"/>
  <c r="D9" i="18" s="1"/>
  <c r="K5" i="18"/>
  <c r="E37" i="19"/>
  <c r="C37" i="19"/>
  <c r="D37" i="19" s="1"/>
  <c r="E36" i="19"/>
  <c r="C36" i="19"/>
  <c r="D36" i="19" s="1"/>
  <c r="E35" i="19"/>
  <c r="C35" i="19"/>
  <c r="D35" i="19" s="1"/>
  <c r="E31" i="19"/>
  <c r="C31" i="19"/>
  <c r="D31" i="19" s="1"/>
  <c r="E30" i="19"/>
  <c r="C30" i="19"/>
  <c r="D30" i="19" s="1"/>
  <c r="E29" i="19"/>
  <c r="C29" i="19"/>
  <c r="D29" i="19" s="1"/>
  <c r="E25" i="19"/>
  <c r="C25" i="19"/>
  <c r="D25" i="19" s="1"/>
  <c r="E24" i="19"/>
  <c r="C24" i="19"/>
  <c r="D24" i="19" s="1"/>
  <c r="E23" i="19"/>
  <c r="C23" i="19"/>
  <c r="D23" i="19" s="1"/>
  <c r="E19" i="19"/>
  <c r="C19" i="19"/>
  <c r="D19" i="19" s="1"/>
  <c r="E18" i="19"/>
  <c r="C18" i="19"/>
  <c r="D18" i="19" s="1"/>
  <c r="E17" i="19"/>
  <c r="C17" i="19"/>
  <c r="D17" i="19" s="1"/>
  <c r="E13" i="19"/>
  <c r="C13" i="19"/>
  <c r="D13" i="19" s="1"/>
  <c r="E12" i="19"/>
  <c r="C12" i="19"/>
  <c r="D12" i="19" s="1"/>
  <c r="E11" i="19"/>
  <c r="C11" i="19"/>
  <c r="D11" i="19" s="1"/>
  <c r="K25" i="6" l="1"/>
  <c r="K7" i="6"/>
  <c r="K32" i="6"/>
  <c r="K18" i="6"/>
  <c r="K38" i="6"/>
  <c r="K40" i="6"/>
  <c r="K11" i="6"/>
  <c r="J35" i="18" l="1"/>
  <c r="M35" i="18" s="1"/>
  <c r="E35" i="18"/>
  <c r="C35" i="18"/>
  <c r="D35" i="18" s="1"/>
  <c r="J29" i="18"/>
  <c r="M29" i="18" s="1"/>
  <c r="E29" i="18"/>
  <c r="C29" i="18"/>
  <c r="D29" i="18" s="1"/>
  <c r="J40" i="18"/>
  <c r="E40" i="18"/>
  <c r="C40" i="18"/>
  <c r="D40" i="18" s="1"/>
  <c r="J21" i="18"/>
  <c r="M21" i="18" s="1"/>
  <c r="E21" i="18"/>
  <c r="C21" i="18"/>
  <c r="D21" i="18" s="1"/>
  <c r="J27" i="18"/>
  <c r="M27" i="18" s="1"/>
  <c r="E27" i="18"/>
  <c r="C27" i="18"/>
  <c r="D27" i="18" s="1"/>
  <c r="J24" i="18"/>
  <c r="M24" i="18" s="1"/>
  <c r="E24" i="18"/>
  <c r="C24" i="18"/>
  <c r="D24" i="18" s="1"/>
  <c r="J22" i="18"/>
  <c r="M22" i="18" s="1"/>
  <c r="E22" i="18"/>
  <c r="C22" i="18"/>
  <c r="D22" i="18" s="1"/>
  <c r="J26" i="18"/>
  <c r="E26" i="18"/>
  <c r="C26" i="18"/>
  <c r="D26" i="18" s="1"/>
  <c r="J16" i="18"/>
  <c r="M16" i="18" s="1"/>
  <c r="E16" i="18"/>
  <c r="C16" i="18"/>
  <c r="D16" i="18" s="1"/>
  <c r="J36" i="18"/>
  <c r="M36" i="18" s="1"/>
  <c r="E36" i="18"/>
  <c r="C36" i="18"/>
  <c r="D36" i="18" s="1"/>
  <c r="J17" i="18"/>
  <c r="M17" i="18" s="1"/>
  <c r="E17" i="18"/>
  <c r="C17" i="18"/>
  <c r="D17" i="18" s="1"/>
  <c r="J38" i="18"/>
  <c r="E38" i="18"/>
  <c r="C38" i="18"/>
  <c r="D38" i="18" s="1"/>
  <c r="J15" i="18"/>
  <c r="M15" i="18" s="1"/>
  <c r="E15" i="18"/>
  <c r="C15" i="18"/>
  <c r="D15" i="18" s="1"/>
  <c r="J19" i="18"/>
  <c r="M19" i="18" s="1"/>
  <c r="E19" i="18"/>
  <c r="C19" i="18"/>
  <c r="D19" i="18" s="1"/>
  <c r="J25" i="18"/>
  <c r="M25" i="18" s="1"/>
  <c r="E25" i="18"/>
  <c r="C25" i="18"/>
  <c r="D25" i="18" s="1"/>
  <c r="J12" i="18"/>
  <c r="M12" i="18" s="1"/>
  <c r="E12" i="18"/>
  <c r="C12" i="18"/>
  <c r="D12" i="18" s="1"/>
  <c r="J14" i="18"/>
  <c r="M14" i="18" s="1"/>
  <c r="E14" i="18"/>
  <c r="C14" i="18"/>
  <c r="D14" i="18" s="1"/>
  <c r="J39" i="18"/>
  <c r="E39" i="18"/>
  <c r="C39" i="18"/>
  <c r="D39" i="18" s="1"/>
  <c r="J20" i="18"/>
  <c r="M20" i="18" s="1"/>
  <c r="E20" i="18"/>
  <c r="C20" i="18"/>
  <c r="D20" i="18" s="1"/>
  <c r="J9" i="18"/>
  <c r="M9" i="18" s="1"/>
  <c r="E9" i="18"/>
  <c r="J31" i="18"/>
  <c r="M31" i="18" s="1"/>
  <c r="E31" i="18"/>
  <c r="C31" i="18"/>
  <c r="D31" i="18" s="1"/>
  <c r="J42" i="18"/>
  <c r="E42" i="18"/>
  <c r="C42" i="18"/>
  <c r="D42" i="18" s="1"/>
  <c r="J18" i="18"/>
  <c r="M18" i="18" s="1"/>
  <c r="E18" i="18"/>
  <c r="C18" i="18"/>
  <c r="D18" i="18" s="1"/>
  <c r="J11" i="18"/>
  <c r="M11" i="18" s="1"/>
  <c r="E11" i="18"/>
  <c r="C11" i="18"/>
  <c r="D11" i="18" s="1"/>
  <c r="J37" i="18"/>
  <c r="M37" i="18" s="1"/>
  <c r="E37" i="18"/>
  <c r="C37" i="18"/>
  <c r="D37" i="18" s="1"/>
  <c r="J34" i="18"/>
  <c r="M34" i="18" s="1"/>
  <c r="E34" i="18"/>
  <c r="C34" i="18"/>
  <c r="D34" i="18" s="1"/>
  <c r="J10" i="18"/>
  <c r="M10" i="18" s="1"/>
  <c r="E10" i="18"/>
  <c r="C10" i="18"/>
  <c r="D10" i="18" s="1"/>
  <c r="J32" i="18"/>
  <c r="M32" i="18" s="1"/>
  <c r="E32" i="18"/>
  <c r="C32" i="18"/>
  <c r="D32" i="18" s="1"/>
  <c r="J7" i="18"/>
  <c r="M7" i="18" s="1"/>
  <c r="E7" i="18"/>
  <c r="C7" i="18"/>
  <c r="D7" i="18" s="1"/>
  <c r="J30" i="18"/>
  <c r="M30" i="18" s="1"/>
  <c r="E30" i="18"/>
  <c r="C30" i="18"/>
  <c r="D30" i="18" s="1"/>
  <c r="J8" i="18"/>
  <c r="M8" i="18" s="1"/>
  <c r="E8" i="18"/>
  <c r="C8" i="18"/>
  <c r="D8" i="18" s="1"/>
  <c r="J33" i="18"/>
  <c r="M33" i="18" s="1"/>
  <c r="E33" i="18"/>
  <c r="C33" i="18"/>
  <c r="D33" i="18" s="1"/>
  <c r="J6" i="18"/>
  <c r="M6" i="18" s="1"/>
  <c r="E6" i="18"/>
  <c r="C6" i="18"/>
  <c r="D6" i="18" s="1"/>
  <c r="J23" i="18"/>
  <c r="E23" i="18"/>
  <c r="C23" i="18"/>
  <c r="D23" i="18" s="1"/>
  <c r="J28" i="18"/>
  <c r="M28" i="18" s="1"/>
  <c r="E28" i="18"/>
  <c r="C28" i="18"/>
  <c r="D28" i="18" s="1"/>
  <c r="J13" i="18"/>
  <c r="M13" i="18" s="1"/>
  <c r="E13" i="18"/>
  <c r="C13" i="18"/>
  <c r="D13" i="18" s="1"/>
  <c r="J5" i="18"/>
  <c r="I5" i="18"/>
  <c r="H5" i="18"/>
  <c r="G5" i="18"/>
  <c r="F5" i="18"/>
  <c r="E5" i="18"/>
  <c r="C5" i="18"/>
  <c r="D5" i="18" s="1"/>
  <c r="G17" i="3"/>
  <c r="H17" i="3"/>
  <c r="I17" i="3"/>
  <c r="J17" i="3"/>
  <c r="K17" i="3"/>
  <c r="G21" i="3"/>
  <c r="H21" i="3"/>
  <c r="I21" i="3"/>
  <c r="J21" i="3"/>
  <c r="K21" i="3"/>
  <c r="G19" i="3"/>
  <c r="H19" i="3"/>
  <c r="I19" i="3"/>
  <c r="J19" i="3"/>
  <c r="K19" i="3"/>
  <c r="H5" i="3"/>
  <c r="I5" i="3"/>
  <c r="J5" i="3"/>
  <c r="K5" i="3"/>
  <c r="G9" i="3"/>
  <c r="H9" i="3"/>
  <c r="I9" i="3"/>
  <c r="J9" i="3"/>
  <c r="K9" i="3"/>
  <c r="G20" i="3"/>
  <c r="H20" i="3"/>
  <c r="I20" i="3"/>
  <c r="J20" i="3"/>
  <c r="K20" i="3"/>
  <c r="G24" i="3"/>
  <c r="H24" i="3"/>
  <c r="I24" i="3"/>
  <c r="J24" i="3"/>
  <c r="K24" i="3"/>
  <c r="G26" i="3"/>
  <c r="H26" i="3"/>
  <c r="I26" i="3"/>
  <c r="J26" i="3"/>
  <c r="K26" i="3"/>
  <c r="G7" i="3"/>
  <c r="H7" i="3"/>
  <c r="I7" i="3"/>
  <c r="J7" i="3"/>
  <c r="K7" i="3"/>
  <c r="G25" i="3"/>
  <c r="H25" i="3"/>
  <c r="I25" i="3"/>
  <c r="J25" i="3"/>
  <c r="K25" i="3"/>
  <c r="G16" i="3"/>
  <c r="H16" i="3"/>
  <c r="I16" i="3"/>
  <c r="J16" i="3"/>
  <c r="K16" i="3"/>
  <c r="G23" i="3"/>
  <c r="H23" i="3"/>
  <c r="I23" i="3"/>
  <c r="J23" i="3"/>
  <c r="K23" i="3"/>
  <c r="G8" i="3"/>
  <c r="H8" i="3"/>
  <c r="I8" i="3"/>
  <c r="J8" i="3"/>
  <c r="K8" i="3"/>
  <c r="G28" i="3"/>
  <c r="H28" i="3"/>
  <c r="I28" i="3"/>
  <c r="J28" i="3"/>
  <c r="K28" i="3"/>
  <c r="G29" i="3"/>
  <c r="H29" i="3"/>
  <c r="I29" i="3"/>
  <c r="J29" i="3"/>
  <c r="K29" i="3"/>
  <c r="G18" i="3"/>
  <c r="H18" i="3"/>
  <c r="I18" i="3"/>
  <c r="J18" i="3"/>
  <c r="K18" i="3"/>
  <c r="G12" i="3"/>
  <c r="H12" i="3"/>
  <c r="I12" i="3"/>
  <c r="J12" i="3"/>
  <c r="K12" i="3"/>
  <c r="G13" i="3"/>
  <c r="H13" i="3"/>
  <c r="I13" i="3"/>
  <c r="J13" i="3"/>
  <c r="K13" i="3"/>
  <c r="G15" i="3"/>
  <c r="H15" i="3"/>
  <c r="I15" i="3"/>
  <c r="J15" i="3"/>
  <c r="K15" i="3"/>
  <c r="G10" i="3"/>
  <c r="H10" i="3"/>
  <c r="I10" i="3"/>
  <c r="J10" i="3"/>
  <c r="K10" i="3"/>
  <c r="G27" i="3"/>
  <c r="H27" i="3"/>
  <c r="I27" i="3"/>
  <c r="J27" i="3"/>
  <c r="K27" i="3"/>
  <c r="G14" i="3"/>
  <c r="H14" i="3"/>
  <c r="I14" i="3"/>
  <c r="J14" i="3"/>
  <c r="K14" i="3"/>
  <c r="K11" i="3"/>
  <c r="K22" i="3"/>
  <c r="K6" i="3"/>
  <c r="C42" i="11"/>
  <c r="D42" i="11"/>
  <c r="H33" i="11"/>
  <c r="I33" i="11"/>
  <c r="I5" i="11"/>
  <c r="H5" i="11"/>
  <c r="O5" i="3" l="1"/>
  <c r="N27" i="3"/>
  <c r="N10" i="3"/>
  <c r="N18" i="3"/>
  <c r="N23" i="3"/>
  <c r="N7" i="3"/>
  <c r="N9" i="3"/>
  <c r="N21" i="3"/>
  <c r="N15" i="3"/>
  <c r="N29" i="3"/>
  <c r="N16" i="3"/>
  <c r="N26" i="3"/>
  <c r="N17" i="3"/>
  <c r="N13" i="3"/>
  <c r="N28" i="3"/>
  <c r="N24" i="3"/>
  <c r="N5" i="3"/>
  <c r="N14" i="3"/>
  <c r="N12" i="3"/>
  <c r="N8" i="3"/>
  <c r="N25" i="3"/>
  <c r="N20" i="3"/>
  <c r="N19" i="3"/>
  <c r="N22" i="18"/>
  <c r="M39" i="18"/>
  <c r="M42" i="18"/>
  <c r="M26" i="18"/>
  <c r="M40" i="18"/>
  <c r="M38" i="18"/>
  <c r="M23" i="18"/>
  <c r="N13" i="18"/>
  <c r="L13" i="18" s="1"/>
  <c r="M5" i="18"/>
  <c r="O24" i="3"/>
  <c r="M24" i="3" s="1"/>
  <c r="O15" i="3"/>
  <c r="M15" i="3" s="1"/>
  <c r="O26" i="3"/>
  <c r="M26" i="3" s="1"/>
  <c r="O23" i="3"/>
  <c r="M23" i="3" s="1"/>
  <c r="O25" i="3"/>
  <c r="M25" i="3" s="1"/>
  <c r="M5" i="3"/>
  <c r="O16" i="3"/>
  <c r="M16" i="3" s="1"/>
  <c r="O10" i="3"/>
  <c r="M10" i="3" s="1"/>
  <c r="O7" i="3"/>
  <c r="M7" i="3" s="1"/>
  <c r="O20" i="3"/>
  <c r="M20" i="3" s="1"/>
  <c r="O19" i="3"/>
  <c r="M19" i="3" s="1"/>
  <c r="O13" i="3"/>
  <c r="M13" i="3" s="1"/>
  <c r="N24" i="18"/>
  <c r="L24" i="18" s="1"/>
  <c r="N7" i="18"/>
  <c r="L7" i="18" s="1"/>
  <c r="N35" i="18"/>
  <c r="L35" i="18" s="1"/>
  <c r="N28" i="18"/>
  <c r="L28" i="18" s="1"/>
  <c r="N18" i="18"/>
  <c r="L18" i="18" s="1"/>
  <c r="N27" i="18"/>
  <c r="L27" i="18" s="1"/>
  <c r="N26" i="18"/>
  <c r="L26" i="18" s="1"/>
  <c r="N32" i="18"/>
  <c r="L32" i="18" s="1"/>
  <c r="N36" i="18"/>
  <c r="L36" i="18" s="1"/>
  <c r="N30" i="18"/>
  <c r="L30" i="18" s="1"/>
  <c r="N33" i="18"/>
  <c r="L33" i="18" s="1"/>
  <c r="N40" i="18"/>
  <c r="L40" i="18" s="1"/>
  <c r="N25" i="18"/>
  <c r="L25" i="18" s="1"/>
  <c r="O12" i="3"/>
  <c r="M12" i="3" s="1"/>
  <c r="O9" i="3"/>
  <c r="M9" i="3" s="1"/>
  <c r="N34" i="18"/>
  <c r="L34" i="18" s="1"/>
  <c r="N21" i="18"/>
  <c r="L21" i="18" s="1"/>
  <c r="N16" i="18"/>
  <c r="L16" i="18" s="1"/>
  <c r="N15" i="18"/>
  <c r="L15" i="18" s="1"/>
  <c r="N17" i="18"/>
  <c r="L17" i="18" s="1"/>
  <c r="O14" i="3"/>
  <c r="M14" i="3" s="1"/>
  <c r="O18" i="3"/>
  <c r="M18" i="3" s="1"/>
  <c r="L22" i="18"/>
  <c r="O29" i="3"/>
  <c r="M29" i="3" s="1"/>
  <c r="O21" i="3"/>
  <c r="M21" i="3" s="1"/>
  <c r="N42" i="18"/>
  <c r="L42" i="18" s="1"/>
  <c r="O27" i="3"/>
  <c r="M27" i="3" s="1"/>
  <c r="O28" i="3"/>
  <c r="M28" i="3" s="1"/>
  <c r="O17" i="3"/>
  <c r="M17" i="3" s="1"/>
  <c r="N6" i="18"/>
  <c r="L6" i="18" s="1"/>
  <c r="N37" i="18"/>
  <c r="L37" i="18" s="1"/>
  <c r="O8" i="3"/>
  <c r="M8" i="3" s="1"/>
  <c r="N5" i="18"/>
  <c r="L5" i="18" s="1"/>
  <c r="N10" i="18"/>
  <c r="L10" i="18" s="1"/>
  <c r="N9" i="18"/>
  <c r="L9" i="18" s="1"/>
  <c r="N8" i="18"/>
  <c r="L8" i="18" s="1"/>
  <c r="N20" i="18"/>
  <c r="L20" i="18" s="1"/>
  <c r="N19" i="18"/>
  <c r="L19" i="18" s="1"/>
  <c r="N29" i="18"/>
  <c r="L29" i="18" s="1"/>
  <c r="N31" i="18"/>
  <c r="L31" i="18" s="1"/>
  <c r="N14" i="18"/>
  <c r="L14" i="18" s="1"/>
  <c r="N11" i="18"/>
  <c r="L11" i="18" s="1"/>
  <c r="N38" i="18"/>
  <c r="L38" i="18" s="1"/>
  <c r="N39" i="18"/>
  <c r="L39" i="18" s="1"/>
  <c r="N23" i="18"/>
  <c r="L23" i="18" s="1"/>
  <c r="N12" i="18"/>
  <c r="L12" i="18" s="1"/>
  <c r="K42" i="11"/>
  <c r="C38" i="11" l="1"/>
  <c r="D38" i="11"/>
  <c r="D36" i="11"/>
  <c r="C36" i="11"/>
  <c r="K41" i="11"/>
  <c r="D41" i="11"/>
  <c r="C41" i="11"/>
  <c r="D30" i="11"/>
  <c r="C30" i="11"/>
  <c r="K32" i="11"/>
  <c r="D32" i="11"/>
  <c r="C32" i="11"/>
  <c r="K29" i="11"/>
  <c r="D29" i="11"/>
  <c r="C29" i="11"/>
  <c r="D39" i="11"/>
  <c r="C39" i="11"/>
  <c r="D34" i="11"/>
  <c r="C34" i="11"/>
  <c r="D37" i="11"/>
  <c r="C37" i="11"/>
  <c r="D31" i="11"/>
  <c r="C31" i="11"/>
  <c r="D26" i="11"/>
  <c r="C26" i="11"/>
  <c r="G33" i="11"/>
  <c r="F33" i="11"/>
  <c r="E33" i="11"/>
  <c r="D33" i="11"/>
  <c r="C33" i="11"/>
  <c r="D28" i="11"/>
  <c r="C28" i="11"/>
  <c r="D22" i="11"/>
  <c r="C22" i="11"/>
  <c r="D25" i="11"/>
  <c r="C25" i="11"/>
  <c r="D24" i="11"/>
  <c r="C24" i="11"/>
  <c r="D27" i="11"/>
  <c r="C27" i="11"/>
  <c r="D21" i="11"/>
  <c r="C21" i="11"/>
  <c r="D19" i="11"/>
  <c r="C19" i="11"/>
  <c r="D23" i="11"/>
  <c r="C23" i="11"/>
  <c r="D20" i="11"/>
  <c r="C20" i="11"/>
  <c r="D18" i="11"/>
  <c r="C18" i="11"/>
  <c r="D16" i="11"/>
  <c r="C16" i="11"/>
  <c r="D17" i="11"/>
  <c r="C17" i="11"/>
  <c r="D15" i="11"/>
  <c r="C15" i="11"/>
  <c r="D12" i="11"/>
  <c r="C12" i="11"/>
  <c r="D13" i="11"/>
  <c r="C13" i="11"/>
  <c r="D14" i="11"/>
  <c r="C14" i="11"/>
  <c r="D11" i="11"/>
  <c r="C11" i="11"/>
  <c r="D8" i="11"/>
  <c r="C8" i="11"/>
  <c r="D10" i="11"/>
  <c r="C10" i="11"/>
  <c r="K7" i="11"/>
  <c r="D7" i="11"/>
  <c r="C7" i="11"/>
  <c r="D6" i="11"/>
  <c r="C6" i="11"/>
  <c r="D9" i="11"/>
  <c r="C9" i="11"/>
  <c r="G5" i="11"/>
  <c r="F5" i="11"/>
  <c r="E5" i="11"/>
  <c r="D5" i="11"/>
  <c r="C5" i="11"/>
  <c r="C31" i="16"/>
  <c r="C41" i="16"/>
  <c r="C40" i="16"/>
  <c r="C9" i="16"/>
  <c r="D9" i="16"/>
  <c r="E7" i="8"/>
  <c r="E18" i="5"/>
  <c r="E33" i="13"/>
  <c r="E34" i="13"/>
  <c r="E35" i="13"/>
  <c r="E36" i="13"/>
  <c r="E37" i="13"/>
  <c r="E32" i="13"/>
  <c r="E26" i="13"/>
  <c r="E27" i="13"/>
  <c r="E28" i="13"/>
  <c r="E29" i="13"/>
  <c r="E30" i="13"/>
  <c r="E25" i="13"/>
  <c r="E17" i="13"/>
  <c r="E18" i="13"/>
  <c r="E19" i="13"/>
  <c r="E20" i="13"/>
  <c r="E21" i="13"/>
  <c r="E22" i="13"/>
  <c r="E23" i="13"/>
  <c r="E16" i="13"/>
  <c r="E8" i="13"/>
  <c r="E9" i="13"/>
  <c r="E10" i="13"/>
  <c r="E11" i="13"/>
  <c r="E12" i="13"/>
  <c r="E13" i="13"/>
  <c r="E14" i="13"/>
  <c r="E7" i="13"/>
  <c r="E32" i="9"/>
  <c r="E31" i="9"/>
  <c r="E30" i="9"/>
  <c r="E29" i="9"/>
  <c r="E28" i="9"/>
  <c r="E27" i="9"/>
  <c r="E26" i="9"/>
  <c r="E25" i="9"/>
  <c r="E23" i="9"/>
  <c r="E22" i="9"/>
  <c r="E21" i="9"/>
  <c r="E20" i="9"/>
  <c r="E19" i="9"/>
  <c r="E18" i="9"/>
  <c r="E17" i="9"/>
  <c r="E16" i="9"/>
  <c r="E14" i="9"/>
  <c r="E13" i="9"/>
  <c r="E12" i="9"/>
  <c r="E11" i="9"/>
  <c r="E10" i="9"/>
  <c r="E9" i="9"/>
  <c r="E8" i="9"/>
  <c r="E7" i="9"/>
  <c r="E25" i="8"/>
  <c r="E26" i="8"/>
  <c r="E27" i="8"/>
  <c r="E28" i="8"/>
  <c r="E29" i="8"/>
  <c r="E24" i="8"/>
  <c r="E17" i="8"/>
  <c r="E18" i="8"/>
  <c r="E19" i="8"/>
  <c r="E20" i="8"/>
  <c r="E21" i="8"/>
  <c r="E22" i="8"/>
  <c r="E16" i="8"/>
  <c r="E8" i="8"/>
  <c r="E9" i="8"/>
  <c r="E10" i="8"/>
  <c r="E11" i="8"/>
  <c r="E12" i="8"/>
  <c r="E13" i="8"/>
  <c r="E14" i="8"/>
  <c r="E25" i="5"/>
  <c r="E26" i="5"/>
  <c r="E27" i="5"/>
  <c r="E28" i="5"/>
  <c r="E29" i="5"/>
  <c r="E24" i="5"/>
  <c r="E17" i="5"/>
  <c r="E19" i="5"/>
  <c r="E20" i="5"/>
  <c r="E21" i="5"/>
  <c r="E16" i="5"/>
  <c r="E8" i="5"/>
  <c r="E9" i="5"/>
  <c r="E10" i="5"/>
  <c r="E11" i="5"/>
  <c r="E12" i="5"/>
  <c r="E13" i="5"/>
  <c r="E14" i="5"/>
  <c r="E7" i="5"/>
  <c r="E31" i="1"/>
  <c r="E32" i="1"/>
  <c r="E33" i="1"/>
  <c r="E34" i="1"/>
  <c r="E35" i="1"/>
  <c r="E30" i="1"/>
  <c r="E24" i="1"/>
  <c r="E25" i="1"/>
  <c r="E26" i="1"/>
  <c r="E27" i="1"/>
  <c r="E28" i="1"/>
  <c r="E23" i="1"/>
  <c r="E21" i="1"/>
  <c r="E20" i="1"/>
  <c r="E19" i="1"/>
  <c r="E18" i="1"/>
  <c r="E17" i="1"/>
  <c r="E16" i="1"/>
  <c r="E14" i="1"/>
  <c r="E13" i="1"/>
  <c r="E12" i="1"/>
  <c r="E11" i="1"/>
  <c r="E10" i="1"/>
  <c r="E9" i="1"/>
  <c r="E8" i="1"/>
  <c r="E7" i="1"/>
  <c r="K11" i="11" l="1"/>
  <c r="K15" i="11"/>
  <c r="K20" i="11"/>
  <c r="K27" i="11"/>
  <c r="K28" i="11"/>
  <c r="K37" i="11"/>
  <c r="K30" i="11"/>
  <c r="K38" i="11"/>
  <c r="K14" i="11"/>
  <c r="K12" i="11"/>
  <c r="K17" i="11"/>
  <c r="K23" i="11"/>
  <c r="K22" i="11"/>
  <c r="K31" i="11"/>
  <c r="K33" i="11"/>
  <c r="K6" i="11"/>
  <c r="K9" i="11"/>
  <c r="K8" i="11"/>
  <c r="K18" i="11"/>
  <c r="K21" i="11"/>
  <c r="K24" i="11"/>
  <c r="K34" i="11"/>
  <c r="K5" i="11"/>
  <c r="K10" i="11"/>
  <c r="K13" i="11"/>
  <c r="K16" i="11"/>
  <c r="K19" i="11"/>
  <c r="K25" i="11"/>
  <c r="K26" i="11"/>
  <c r="K39" i="11"/>
  <c r="K36" i="11"/>
  <c r="D39" i="16"/>
  <c r="C39" i="16"/>
  <c r="D35" i="16"/>
  <c r="C35" i="16"/>
  <c r="D41" i="16"/>
  <c r="D31" i="16"/>
  <c r="D40" i="16"/>
  <c r="K9" i="16"/>
  <c r="K35" i="16" l="1"/>
  <c r="K39" i="16"/>
  <c r="K41" i="16"/>
  <c r="K40" i="16"/>
  <c r="F6" i="2" l="1"/>
  <c r="F8" i="2"/>
  <c r="F9" i="2"/>
  <c r="F10" i="2"/>
  <c r="F11" i="2"/>
  <c r="F16" i="2"/>
  <c r="F12" i="2"/>
  <c r="F13" i="2"/>
  <c r="F22" i="2"/>
  <c r="F14" i="2"/>
  <c r="F20" i="2"/>
  <c r="F18" i="2"/>
  <c r="F25" i="2"/>
  <c r="F19" i="2"/>
  <c r="F21" i="2"/>
  <c r="F26" i="2"/>
  <c r="F27" i="2"/>
  <c r="F28" i="2"/>
  <c r="F30" i="2"/>
  <c r="F29" i="2"/>
  <c r="F31" i="2"/>
  <c r="F32" i="2"/>
  <c r="F34" i="2"/>
  <c r="F36" i="2"/>
  <c r="F23" i="2"/>
  <c r="F24" i="2"/>
  <c r="F17" i="2"/>
  <c r="F37" i="2"/>
  <c r="F38" i="2"/>
  <c r="F15" i="2"/>
  <c r="F7" i="2"/>
  <c r="E6" i="2"/>
  <c r="E8" i="2"/>
  <c r="E9" i="2"/>
  <c r="E10" i="2"/>
  <c r="E11" i="2"/>
  <c r="E16" i="2"/>
  <c r="E12" i="2"/>
  <c r="E13" i="2"/>
  <c r="E22" i="2"/>
  <c r="E14" i="2"/>
  <c r="E20" i="2"/>
  <c r="E18" i="2"/>
  <c r="E25" i="2"/>
  <c r="E19" i="2"/>
  <c r="E21" i="2"/>
  <c r="E26" i="2"/>
  <c r="E27" i="2"/>
  <c r="E28" i="2"/>
  <c r="E30" i="2"/>
  <c r="E29" i="2"/>
  <c r="E31" i="2"/>
  <c r="E32" i="2"/>
  <c r="E34" i="2"/>
  <c r="E36" i="2"/>
  <c r="E23" i="2"/>
  <c r="E24" i="2"/>
  <c r="E17" i="2"/>
  <c r="E37" i="2"/>
  <c r="E38" i="2"/>
  <c r="E15" i="2"/>
  <c r="E7" i="2"/>
  <c r="C27" i="12"/>
  <c r="E34" i="4"/>
  <c r="D34" i="4"/>
  <c r="C34" i="4"/>
  <c r="E33" i="4"/>
  <c r="D33" i="4"/>
  <c r="C33" i="4"/>
  <c r="E32" i="4"/>
  <c r="D32" i="4"/>
  <c r="C32" i="4"/>
  <c r="E31" i="4"/>
  <c r="D31" i="4"/>
  <c r="C31" i="4"/>
  <c r="E30" i="4"/>
  <c r="D30" i="4"/>
  <c r="C30" i="4"/>
  <c r="E28" i="4"/>
  <c r="D28" i="4"/>
  <c r="C28" i="4"/>
  <c r="E27" i="4"/>
  <c r="D27" i="4"/>
  <c r="C27" i="4"/>
  <c r="E26" i="4"/>
  <c r="D26" i="4"/>
  <c r="C26" i="4"/>
  <c r="E25" i="4"/>
  <c r="D25" i="4"/>
  <c r="C25" i="4"/>
  <c r="E24" i="4"/>
  <c r="D24" i="4"/>
  <c r="C24" i="4"/>
  <c r="E23" i="4"/>
  <c r="D23" i="4"/>
  <c r="C23" i="4"/>
  <c r="E21" i="4"/>
  <c r="D21" i="4"/>
  <c r="C21" i="4"/>
  <c r="E20" i="4"/>
  <c r="D20" i="4"/>
  <c r="C20" i="4"/>
  <c r="E19" i="4"/>
  <c r="D19" i="4"/>
  <c r="C19" i="4"/>
  <c r="E18" i="4"/>
  <c r="D18" i="4"/>
  <c r="C18" i="4"/>
  <c r="E17" i="4"/>
  <c r="D17" i="4"/>
  <c r="C17" i="4"/>
  <c r="E16" i="4"/>
  <c r="D16" i="4"/>
  <c r="C16" i="4"/>
  <c r="E14" i="4"/>
  <c r="D14" i="4"/>
  <c r="C14" i="4"/>
  <c r="E13" i="4"/>
  <c r="D13" i="4"/>
  <c r="C13" i="4"/>
  <c r="E12" i="4"/>
  <c r="D12" i="4"/>
  <c r="C12" i="4"/>
  <c r="E11" i="4"/>
  <c r="D11" i="4"/>
  <c r="C11" i="4"/>
  <c r="E10" i="4"/>
  <c r="D10" i="4"/>
  <c r="C10" i="4"/>
  <c r="E9" i="4"/>
  <c r="D9" i="4"/>
  <c r="C9" i="4"/>
  <c r="E8" i="4"/>
  <c r="D8" i="4"/>
  <c r="C8" i="4"/>
  <c r="E7" i="4"/>
  <c r="C7" i="4"/>
  <c r="E15" i="3"/>
  <c r="E10" i="3"/>
  <c r="E27" i="3"/>
  <c r="E14" i="3"/>
  <c r="C15" i="3"/>
  <c r="D15" i="3" s="1"/>
  <c r="C10" i="3"/>
  <c r="D10" i="3" s="1"/>
  <c r="C27" i="3"/>
  <c r="D27" i="3" s="1"/>
  <c r="C14" i="3"/>
  <c r="D14" i="3" s="1"/>
  <c r="K10" i="2" l="1"/>
  <c r="K13" i="2"/>
  <c r="K29" i="2"/>
  <c r="K6" i="2"/>
  <c r="K11" i="2"/>
  <c r="K36" i="2"/>
  <c r="K22" i="2"/>
  <c r="K31" i="2"/>
  <c r="K34" i="2"/>
  <c r="K30" i="2"/>
  <c r="K12" i="2"/>
  <c r="K9" i="2"/>
  <c r="K27" i="2"/>
  <c r="K24" i="2"/>
  <c r="K32" i="2"/>
  <c r="K28" i="2"/>
  <c r="K14" i="2"/>
  <c r="K16" i="2"/>
  <c r="K8" i="2"/>
  <c r="K23" i="2"/>
  <c r="K33" i="2"/>
  <c r="K37" i="2"/>
  <c r="K25" i="2"/>
  <c r="K17" i="2"/>
  <c r="K18" i="2"/>
  <c r="K20" i="2"/>
  <c r="K7" i="2"/>
  <c r="K26" i="2"/>
  <c r="K15" i="2"/>
  <c r="K21" i="2"/>
  <c r="K38" i="2"/>
  <c r="K19" i="2"/>
  <c r="H5" i="16"/>
  <c r="D38" i="16"/>
  <c r="C38" i="16"/>
  <c r="D32" i="16"/>
  <c r="C32" i="16"/>
  <c r="D36" i="16"/>
  <c r="C36" i="16"/>
  <c r="D20" i="16"/>
  <c r="C20" i="16"/>
  <c r="D33" i="16"/>
  <c r="C33" i="16"/>
  <c r="D37" i="16"/>
  <c r="C37" i="16"/>
  <c r="D30" i="16"/>
  <c r="C30" i="16"/>
  <c r="D28" i="16"/>
  <c r="C28" i="16"/>
  <c r="D24" i="16"/>
  <c r="C24" i="16"/>
  <c r="D29" i="16"/>
  <c r="C29" i="16"/>
  <c r="D26" i="16"/>
  <c r="C26" i="16"/>
  <c r="D27" i="16"/>
  <c r="C27" i="16"/>
  <c r="D25" i="16"/>
  <c r="C25" i="16"/>
  <c r="D13" i="16"/>
  <c r="C13" i="16"/>
  <c r="D22" i="16"/>
  <c r="C22" i="16"/>
  <c r="D21" i="16"/>
  <c r="C21" i="16"/>
  <c r="D23" i="16"/>
  <c r="C23" i="16"/>
  <c r="D17" i="16"/>
  <c r="C17" i="16"/>
  <c r="D19" i="16"/>
  <c r="C19" i="16"/>
  <c r="D16" i="16"/>
  <c r="C16" i="16"/>
  <c r="D15" i="16"/>
  <c r="C15" i="16"/>
  <c r="D14" i="16"/>
  <c r="C14" i="16"/>
  <c r="D18" i="16"/>
  <c r="C18" i="16"/>
  <c r="D12" i="16"/>
  <c r="C12" i="16"/>
  <c r="D10" i="16"/>
  <c r="C10" i="16"/>
  <c r="D11" i="16"/>
  <c r="C11" i="16"/>
  <c r="D6" i="16"/>
  <c r="C6" i="16"/>
  <c r="D7" i="16"/>
  <c r="C7" i="16"/>
  <c r="D8" i="16"/>
  <c r="C8" i="16"/>
  <c r="G5" i="16"/>
  <c r="F5" i="16"/>
  <c r="E5" i="16"/>
  <c r="D5" i="16"/>
  <c r="C5" i="16"/>
  <c r="K23" i="16" l="1"/>
  <c r="K13" i="16"/>
  <c r="K21" i="16"/>
  <c r="K26" i="16"/>
  <c r="K22" i="16"/>
  <c r="K10" i="16"/>
  <c r="K16" i="16"/>
  <c r="K30" i="16"/>
  <c r="K36" i="16"/>
  <c r="K27" i="16"/>
  <c r="K14" i="16"/>
  <c r="K24" i="16"/>
  <c r="K32" i="16"/>
  <c r="K11" i="16"/>
  <c r="K15" i="16"/>
  <c r="K25" i="16"/>
  <c r="K20" i="16"/>
  <c r="K6" i="16"/>
  <c r="K28" i="16"/>
  <c r="K8" i="16"/>
  <c r="K29" i="16"/>
  <c r="K12" i="16"/>
  <c r="K19" i="16"/>
  <c r="K33" i="16"/>
  <c r="K38" i="16"/>
  <c r="K17" i="16"/>
  <c r="K7" i="16"/>
  <c r="K18" i="16"/>
  <c r="K37" i="16"/>
  <c r="K5" i="16"/>
  <c r="D37" i="2" l="1"/>
  <c r="D17" i="2"/>
  <c r="C37" i="2"/>
  <c r="C17" i="2"/>
  <c r="D30" i="2"/>
  <c r="C30" i="2"/>
  <c r="D22" i="2"/>
  <c r="D26" i="2"/>
  <c r="C22" i="2"/>
  <c r="C26" i="2"/>
  <c r="D19" i="2"/>
  <c r="C19" i="2"/>
  <c r="D14" i="2"/>
  <c r="C14" i="2"/>
  <c r="D13" i="2" l="1"/>
  <c r="C13" i="2"/>
  <c r="F5" i="2"/>
  <c r="D8" i="2"/>
  <c r="C8" i="2"/>
  <c r="D25" i="2"/>
  <c r="C25" i="2"/>
  <c r="D38" i="2"/>
  <c r="C38" i="2"/>
  <c r="D7" i="2"/>
  <c r="C7" i="2"/>
  <c r="D15" i="2"/>
  <c r="C15" i="2"/>
  <c r="D36" i="2"/>
  <c r="C36" i="2"/>
  <c r="D34" i="2"/>
  <c r="C34" i="2"/>
  <c r="D24" i="2"/>
  <c r="C24" i="2"/>
  <c r="D32" i="2"/>
  <c r="C32" i="2"/>
  <c r="D27" i="2"/>
  <c r="C27" i="2"/>
  <c r="D23" i="2"/>
  <c r="C23" i="2"/>
  <c r="D28" i="2"/>
  <c r="C28" i="2"/>
  <c r="D31" i="2"/>
  <c r="C31" i="2"/>
  <c r="D29" i="2"/>
  <c r="C29" i="2"/>
  <c r="D21" i="2"/>
  <c r="C21" i="2"/>
  <c r="D18" i="2"/>
  <c r="C18" i="2"/>
  <c r="D12" i="2"/>
  <c r="C12" i="2"/>
  <c r="D20" i="2"/>
  <c r="C20" i="2"/>
  <c r="D16" i="2"/>
  <c r="C16" i="2"/>
  <c r="D9" i="2"/>
  <c r="C9" i="2"/>
  <c r="D10" i="2"/>
  <c r="C10" i="2"/>
  <c r="D6" i="2"/>
  <c r="C6" i="2"/>
  <c r="D11" i="2"/>
  <c r="C11" i="2"/>
  <c r="E5" i="2"/>
  <c r="D5" i="2"/>
  <c r="C5" i="2"/>
  <c r="K5" i="2" l="1"/>
  <c r="E13" i="3"/>
  <c r="C13" i="3"/>
  <c r="D13" i="3" s="1"/>
  <c r="E12" i="3"/>
  <c r="C12" i="3"/>
  <c r="D12" i="3" s="1"/>
  <c r="E18" i="3"/>
  <c r="C18" i="3"/>
  <c r="D18" i="3" s="1"/>
  <c r="E29" i="3"/>
  <c r="C29" i="3"/>
  <c r="D29" i="3" s="1"/>
  <c r="E28" i="3"/>
  <c r="C28" i="3"/>
  <c r="D28" i="3" s="1"/>
  <c r="E8" i="3"/>
  <c r="C8" i="3"/>
  <c r="D8" i="3" s="1"/>
  <c r="E16" i="3"/>
  <c r="C16" i="3"/>
  <c r="D16" i="3" s="1"/>
  <c r="E23" i="3"/>
  <c r="C23" i="3"/>
  <c r="D23" i="3" s="1"/>
  <c r="E25" i="3"/>
  <c r="C25" i="3"/>
  <c r="D25" i="3" s="1"/>
  <c r="E7" i="3"/>
  <c r="C7" i="3"/>
  <c r="D7" i="3" s="1"/>
  <c r="E26" i="3"/>
  <c r="C26" i="3"/>
  <c r="D26" i="3" s="1"/>
  <c r="E24" i="3"/>
  <c r="C24" i="3"/>
  <c r="D24" i="3" s="1"/>
  <c r="E20" i="3"/>
  <c r="C20" i="3"/>
  <c r="D20" i="3" s="1"/>
  <c r="E9" i="3"/>
  <c r="C9" i="3"/>
  <c r="D9" i="3" s="1"/>
  <c r="C5" i="3"/>
  <c r="D5" i="3" s="1"/>
  <c r="E19" i="3"/>
  <c r="C19" i="3"/>
  <c r="D19" i="3" s="1"/>
  <c r="E21" i="3"/>
  <c r="C21" i="3"/>
  <c r="D21" i="3" s="1"/>
  <c r="E17" i="3"/>
  <c r="C17" i="3"/>
  <c r="D17" i="3" s="1"/>
  <c r="J22" i="3"/>
  <c r="I22" i="3"/>
  <c r="H22" i="3"/>
  <c r="G22" i="3"/>
  <c r="E22" i="3"/>
  <c r="C22" i="3"/>
  <c r="D22" i="3" s="1"/>
  <c r="J11" i="3"/>
  <c r="I11" i="3"/>
  <c r="H11" i="3"/>
  <c r="G11" i="3"/>
  <c r="E11" i="3"/>
  <c r="C11" i="3"/>
  <c r="D11" i="3" s="1"/>
  <c r="J6" i="3"/>
  <c r="I6" i="3"/>
  <c r="H6" i="3"/>
  <c r="G6" i="3"/>
  <c r="E6" i="3"/>
  <c r="C6" i="3"/>
  <c r="D6" i="3" s="1"/>
  <c r="E6" i="12"/>
  <c r="K6" i="12" s="1"/>
  <c r="E7" i="12"/>
  <c r="K7" i="12" s="1"/>
  <c r="E8" i="12"/>
  <c r="K8" i="12" s="1"/>
  <c r="E9" i="12"/>
  <c r="K9" i="12" s="1"/>
  <c r="E10" i="12"/>
  <c r="K10" i="12" s="1"/>
  <c r="E11" i="12"/>
  <c r="K11" i="12" s="1"/>
  <c r="E12" i="12"/>
  <c r="K12" i="12" s="1"/>
  <c r="E13" i="12"/>
  <c r="K13" i="12" s="1"/>
  <c r="E14" i="12"/>
  <c r="K14" i="12" s="1"/>
  <c r="E15" i="12"/>
  <c r="K15" i="12" s="1"/>
  <c r="E16" i="12"/>
  <c r="K16" i="12" s="1"/>
  <c r="E17" i="12"/>
  <c r="K17" i="12" s="1"/>
  <c r="E18" i="12"/>
  <c r="K18" i="12" s="1"/>
  <c r="E19" i="12"/>
  <c r="K19" i="12" s="1"/>
  <c r="E21" i="12"/>
  <c r="K21" i="12" s="1"/>
  <c r="E20" i="12"/>
  <c r="K20" i="12" s="1"/>
  <c r="E22" i="12"/>
  <c r="K22" i="12" s="1"/>
  <c r="E23" i="12"/>
  <c r="K23" i="12" s="1"/>
  <c r="E24" i="12"/>
  <c r="K24" i="12" s="1"/>
  <c r="E25" i="12"/>
  <c r="K25" i="12" s="1"/>
  <c r="E26" i="12"/>
  <c r="K26" i="12" s="1"/>
  <c r="E28" i="12"/>
  <c r="K28" i="12" s="1"/>
  <c r="E27" i="12"/>
  <c r="K27" i="12" s="1"/>
  <c r="E29" i="12"/>
  <c r="K29" i="12" s="1"/>
  <c r="E5" i="12"/>
  <c r="K5" i="12" s="1"/>
  <c r="D37" i="13"/>
  <c r="C37" i="13"/>
  <c r="D36" i="13"/>
  <c r="C36" i="13"/>
  <c r="D35" i="13"/>
  <c r="C35" i="13"/>
  <c r="D34" i="13"/>
  <c r="C34" i="13"/>
  <c r="D33" i="13"/>
  <c r="C33" i="13"/>
  <c r="D32" i="13"/>
  <c r="C32" i="13"/>
  <c r="D30" i="13"/>
  <c r="C30" i="13"/>
  <c r="D29" i="13"/>
  <c r="C29" i="13"/>
  <c r="D28" i="13"/>
  <c r="C28" i="13"/>
  <c r="D27" i="13"/>
  <c r="C27" i="13"/>
  <c r="D26" i="13"/>
  <c r="C26" i="13"/>
  <c r="D25" i="13"/>
  <c r="C25" i="13"/>
  <c r="D23" i="13"/>
  <c r="C23" i="13"/>
  <c r="D22" i="13"/>
  <c r="C22" i="13"/>
  <c r="D21" i="13"/>
  <c r="C21" i="13"/>
  <c r="D20" i="13"/>
  <c r="C20" i="13"/>
  <c r="D19" i="13"/>
  <c r="C19" i="13"/>
  <c r="D18" i="13"/>
  <c r="C18" i="13"/>
  <c r="D17" i="13"/>
  <c r="C17" i="13"/>
  <c r="D16" i="13"/>
  <c r="C16" i="13"/>
  <c r="D14" i="13"/>
  <c r="C14" i="13"/>
  <c r="D13" i="13"/>
  <c r="C13" i="13"/>
  <c r="D12" i="13"/>
  <c r="C12" i="13"/>
  <c r="D11" i="13"/>
  <c r="C11" i="13"/>
  <c r="D10" i="13"/>
  <c r="C10" i="13"/>
  <c r="D9" i="13"/>
  <c r="C9" i="13"/>
  <c r="D8" i="13"/>
  <c r="C8" i="13"/>
  <c r="D7" i="13"/>
  <c r="C7" i="13"/>
  <c r="D32" i="9"/>
  <c r="C32" i="9"/>
  <c r="D31" i="9"/>
  <c r="C31" i="9"/>
  <c r="D30" i="9"/>
  <c r="C30" i="9"/>
  <c r="D29" i="9"/>
  <c r="C29" i="9"/>
  <c r="D28" i="9"/>
  <c r="C28" i="9"/>
  <c r="D27" i="9"/>
  <c r="C27" i="9"/>
  <c r="D26" i="9"/>
  <c r="C26" i="9"/>
  <c r="D25" i="9"/>
  <c r="C25" i="9"/>
  <c r="D23" i="9"/>
  <c r="C23" i="9"/>
  <c r="D22" i="9"/>
  <c r="C22" i="9"/>
  <c r="D21" i="9"/>
  <c r="C21" i="9"/>
  <c r="D20" i="9"/>
  <c r="C20" i="9"/>
  <c r="D19" i="9"/>
  <c r="C19" i="9"/>
  <c r="D18" i="9"/>
  <c r="C18" i="9"/>
  <c r="D17" i="9"/>
  <c r="C17" i="9"/>
  <c r="D16" i="9"/>
  <c r="C16" i="9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D29" i="8"/>
  <c r="C29" i="8"/>
  <c r="D28" i="8"/>
  <c r="C28" i="8"/>
  <c r="D27" i="8"/>
  <c r="C27" i="8"/>
  <c r="D26" i="8"/>
  <c r="C26" i="8"/>
  <c r="D25" i="8"/>
  <c r="C25" i="8"/>
  <c r="D24" i="8"/>
  <c r="C24" i="8"/>
  <c r="D22" i="8"/>
  <c r="C22" i="8"/>
  <c r="D21" i="8"/>
  <c r="C21" i="8"/>
  <c r="D20" i="8"/>
  <c r="C20" i="8"/>
  <c r="D19" i="8"/>
  <c r="C19" i="8"/>
  <c r="D18" i="8"/>
  <c r="C18" i="8"/>
  <c r="D17" i="8"/>
  <c r="C17" i="8"/>
  <c r="D16" i="8"/>
  <c r="C16" i="8"/>
  <c r="D14" i="8"/>
  <c r="C14" i="8"/>
  <c r="D13" i="8"/>
  <c r="C13" i="8"/>
  <c r="D12" i="8"/>
  <c r="C12" i="8"/>
  <c r="D11" i="8"/>
  <c r="C11" i="8"/>
  <c r="D10" i="8"/>
  <c r="C10" i="8"/>
  <c r="D9" i="8"/>
  <c r="C9" i="8"/>
  <c r="D8" i="8"/>
  <c r="C8" i="8"/>
  <c r="D7" i="8"/>
  <c r="C7" i="8"/>
  <c r="D29" i="5"/>
  <c r="C29" i="5"/>
  <c r="D28" i="5"/>
  <c r="C28" i="5"/>
  <c r="D27" i="5"/>
  <c r="C27" i="5"/>
  <c r="D26" i="5"/>
  <c r="C26" i="5"/>
  <c r="D25" i="5"/>
  <c r="C25" i="5"/>
  <c r="D24" i="5"/>
  <c r="C24" i="5"/>
  <c r="D21" i="5"/>
  <c r="C21" i="5"/>
  <c r="D20" i="5"/>
  <c r="C20" i="5"/>
  <c r="D19" i="5"/>
  <c r="C19" i="5"/>
  <c r="D18" i="5"/>
  <c r="C18" i="5"/>
  <c r="D17" i="5"/>
  <c r="C17" i="5"/>
  <c r="D16" i="5"/>
  <c r="C16" i="5"/>
  <c r="D14" i="5"/>
  <c r="C14" i="5"/>
  <c r="D13" i="5"/>
  <c r="C13" i="5"/>
  <c r="D12" i="5"/>
  <c r="C12" i="5"/>
  <c r="D11" i="5"/>
  <c r="C11" i="5"/>
  <c r="D10" i="5"/>
  <c r="C10" i="5"/>
  <c r="D9" i="5"/>
  <c r="C9" i="5"/>
  <c r="D8" i="5"/>
  <c r="C8" i="5"/>
  <c r="D7" i="5"/>
  <c r="C7" i="5"/>
  <c r="D35" i="1"/>
  <c r="C35" i="1"/>
  <c r="D34" i="1"/>
  <c r="C34" i="1"/>
  <c r="D33" i="1"/>
  <c r="C33" i="1"/>
  <c r="D32" i="1"/>
  <c r="C32" i="1"/>
  <c r="D31" i="1"/>
  <c r="C31" i="1"/>
  <c r="D30" i="1"/>
  <c r="C30" i="1"/>
  <c r="D28" i="1"/>
  <c r="C28" i="1"/>
  <c r="D27" i="1"/>
  <c r="C27" i="1"/>
  <c r="D26" i="1"/>
  <c r="C26" i="1"/>
  <c r="D25" i="1"/>
  <c r="C25" i="1"/>
  <c r="D24" i="1"/>
  <c r="C24" i="1"/>
  <c r="D23" i="1"/>
  <c r="C23" i="1"/>
  <c r="D21" i="1"/>
  <c r="C21" i="1"/>
  <c r="D20" i="1"/>
  <c r="C20" i="1"/>
  <c r="D19" i="1"/>
  <c r="C19" i="1"/>
  <c r="D18" i="1"/>
  <c r="C18" i="1"/>
  <c r="D17" i="1"/>
  <c r="C17" i="1"/>
  <c r="D16" i="1"/>
  <c r="C16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D7" i="1"/>
  <c r="C7" i="1"/>
  <c r="C6" i="12"/>
  <c r="D6" i="12"/>
  <c r="C7" i="12"/>
  <c r="D7" i="12"/>
  <c r="C8" i="12"/>
  <c r="D8" i="12"/>
  <c r="C9" i="12"/>
  <c r="D9" i="12"/>
  <c r="C10" i="12"/>
  <c r="D10" i="12"/>
  <c r="C11" i="12"/>
  <c r="D11" i="12"/>
  <c r="C12" i="12"/>
  <c r="D12" i="12"/>
  <c r="C13" i="12"/>
  <c r="D13" i="12"/>
  <c r="C14" i="12"/>
  <c r="D14" i="12"/>
  <c r="C15" i="12"/>
  <c r="D15" i="12"/>
  <c r="C16" i="12"/>
  <c r="D16" i="12"/>
  <c r="C17" i="12"/>
  <c r="D17" i="12"/>
  <c r="C18" i="12"/>
  <c r="D18" i="12"/>
  <c r="C19" i="12"/>
  <c r="D19" i="12"/>
  <c r="C21" i="12"/>
  <c r="D21" i="12"/>
  <c r="C20" i="12"/>
  <c r="D20" i="12"/>
  <c r="C22" i="12"/>
  <c r="D22" i="12"/>
  <c r="C23" i="12"/>
  <c r="D23" i="12"/>
  <c r="C24" i="12"/>
  <c r="D24" i="12"/>
  <c r="C25" i="12"/>
  <c r="D25" i="12"/>
  <c r="C26" i="12"/>
  <c r="D26" i="12"/>
  <c r="C28" i="12"/>
  <c r="D28" i="12"/>
  <c r="D27" i="12"/>
  <c r="C29" i="12"/>
  <c r="D29" i="12"/>
  <c r="D5" i="12"/>
  <c r="C5" i="12"/>
  <c r="N11" i="3" l="1"/>
  <c r="N6" i="3"/>
  <c r="N22" i="3"/>
  <c r="O6" i="3"/>
  <c r="M6" i="3" s="1"/>
  <c r="O11" i="3"/>
  <c r="M11" i="3" s="1"/>
  <c r="O22" i="3"/>
  <c r="M22" i="3" s="1"/>
</calcChain>
</file>

<file path=xl/sharedStrings.xml><?xml version="1.0" encoding="utf-8"?>
<sst xmlns="http://schemas.openxmlformats.org/spreadsheetml/2006/main" count="1558" uniqueCount="297">
  <si>
    <t>Region Tour mládeže 2022/2023</t>
  </si>
  <si>
    <t>1. kolo -</t>
  </si>
  <si>
    <t>pořadí</t>
  </si>
  <si>
    <t>Příjmení a jméno / Divize</t>
  </si>
  <si>
    <t>Oddíl</t>
  </si>
  <si>
    <t>ročník</t>
  </si>
  <si>
    <t>kateg</t>
  </si>
  <si>
    <t>body</t>
  </si>
  <si>
    <t>Divize A</t>
  </si>
  <si>
    <t>1.</t>
  </si>
  <si>
    <t>Hnízdil Michal</t>
  </si>
  <si>
    <t>2.</t>
  </si>
  <si>
    <t>Sviták Lukáš</t>
  </si>
  <si>
    <t>3.</t>
  </si>
  <si>
    <t>Bielčik Ondrej</t>
  </si>
  <si>
    <t>4.</t>
  </si>
  <si>
    <t>Hlásek Lukáš</t>
  </si>
  <si>
    <t>5.</t>
  </si>
  <si>
    <t>Herman Marek</t>
  </si>
  <si>
    <t>6.</t>
  </si>
  <si>
    <t>Karel Tomáš</t>
  </si>
  <si>
    <t>7.</t>
  </si>
  <si>
    <t>Hlavín Petr</t>
  </si>
  <si>
    <t>8.</t>
  </si>
  <si>
    <t>Roušal Robin</t>
  </si>
  <si>
    <t>Divize B</t>
  </si>
  <si>
    <t>9.</t>
  </si>
  <si>
    <t>Štorkán Dominik</t>
  </si>
  <si>
    <t>10.</t>
  </si>
  <si>
    <t>Kureš Štěpán</t>
  </si>
  <si>
    <t>11.</t>
  </si>
  <si>
    <t>Triner Miroslav</t>
  </si>
  <si>
    <t>12.</t>
  </si>
  <si>
    <t>Akštejn Jakub</t>
  </si>
  <si>
    <t>13.</t>
  </si>
  <si>
    <t>Plecitý Jakub</t>
  </si>
  <si>
    <t>14.</t>
  </si>
  <si>
    <t>Kunc Dominik</t>
  </si>
  <si>
    <t>Divize C</t>
  </si>
  <si>
    <t>17.</t>
  </si>
  <si>
    <t>Frajtág Matěj</t>
  </si>
  <si>
    <t>18.</t>
  </si>
  <si>
    <t>Tauš Matěj</t>
  </si>
  <si>
    <t>19.</t>
  </si>
  <si>
    <t>Kumst František</t>
  </si>
  <si>
    <t>20.</t>
  </si>
  <si>
    <t>Bielčiková Simona</t>
  </si>
  <si>
    <t>21.</t>
  </si>
  <si>
    <t>Kočan Jakub</t>
  </si>
  <si>
    <t>22.</t>
  </si>
  <si>
    <t>Sviták Jakub</t>
  </si>
  <si>
    <t>Divize D</t>
  </si>
  <si>
    <t>24.</t>
  </si>
  <si>
    <t>Pompa Adam</t>
  </si>
  <si>
    <t>25.</t>
  </si>
  <si>
    <t>Kureš Jakub</t>
  </si>
  <si>
    <t>26.</t>
  </si>
  <si>
    <t>Kumstová Anna</t>
  </si>
  <si>
    <t>27.</t>
  </si>
  <si>
    <t>Miláčková Marie</t>
  </si>
  <si>
    <t>28.</t>
  </si>
  <si>
    <t>Vaníčková Kristýna</t>
  </si>
  <si>
    <t>Legenda (barevné rozlišení kategorií)</t>
  </si>
  <si>
    <t>Dorost</t>
  </si>
  <si>
    <t>Starší záci/žákyně</t>
  </si>
  <si>
    <t>Mladší žáci/žákyně</t>
  </si>
  <si>
    <t>Nejmladší žáci/žákyně</t>
  </si>
  <si>
    <t>Zaručen postup do vyšší divize</t>
  </si>
  <si>
    <t>sestup do nižší divize</t>
  </si>
  <si>
    <t>2. kolo -</t>
  </si>
  <si>
    <t>Šimon Jaroslav</t>
  </si>
  <si>
    <t>Prokop Vít</t>
  </si>
  <si>
    <t>Horská Jana</t>
  </si>
  <si>
    <t>16.</t>
  </si>
  <si>
    <t>Kára Martin</t>
  </si>
  <si>
    <t>Kubín Adam</t>
  </si>
  <si>
    <t>Veverka Jakub</t>
  </si>
  <si>
    <t>Durcová Natálie</t>
  </si>
  <si>
    <t>29.</t>
  </si>
  <si>
    <t>Peřich Patrik</t>
  </si>
  <si>
    <t xml:space="preserve">3. kolo - </t>
  </si>
  <si>
    <t>Hlavín Karel</t>
  </si>
  <si>
    <t>15.</t>
  </si>
  <si>
    <t>Jonáková Tereza</t>
  </si>
  <si>
    <t>4. kolo -</t>
  </si>
  <si>
    <t>Perlingerová Kateřina</t>
  </si>
  <si>
    <t>23.</t>
  </si>
  <si>
    <t>Svoboda Martin</t>
  </si>
  <si>
    <t>Skala Matyáš</t>
  </si>
  <si>
    <t>Valta Ondřej</t>
  </si>
  <si>
    <t>30.</t>
  </si>
  <si>
    <t>Valta Vojtěch</t>
  </si>
  <si>
    <t>Nasazovací žebříček pro 2. kolo</t>
  </si>
  <si>
    <t>Příjmení a jméno</t>
  </si>
  <si>
    <t>1.kolo</t>
  </si>
  <si>
    <t>2.kolo</t>
  </si>
  <si>
    <t>3.kolo</t>
  </si>
  <si>
    <t>4.kolo</t>
  </si>
  <si>
    <t>5.kolo</t>
  </si>
  <si>
    <t>6.kolo</t>
  </si>
  <si>
    <t>7. - 8.</t>
  </si>
  <si>
    <t>do B</t>
  </si>
  <si>
    <t>do A</t>
  </si>
  <si>
    <t>9. - 10.</t>
  </si>
  <si>
    <t>do C</t>
  </si>
  <si>
    <t>Nasazovací žebříček pro 3. kolo</t>
  </si>
  <si>
    <t>2. - 3.</t>
  </si>
  <si>
    <t>4. - 6.</t>
  </si>
  <si>
    <t>9. - 11.</t>
  </si>
  <si>
    <t>12. - 13.</t>
  </si>
  <si>
    <t>14. - 15.</t>
  </si>
  <si>
    <t>18. - 19.</t>
  </si>
  <si>
    <t>25. - 26.</t>
  </si>
  <si>
    <t>28. - 29.</t>
  </si>
  <si>
    <t>31.</t>
  </si>
  <si>
    <t>32.</t>
  </si>
  <si>
    <t>33.</t>
  </si>
  <si>
    <t>5. - 6.</t>
  </si>
  <si>
    <t>10. - 11.</t>
  </si>
  <si>
    <t>15. - 17.</t>
  </si>
  <si>
    <t>19. - 20.</t>
  </si>
  <si>
    <t>34.</t>
  </si>
  <si>
    <t>35.</t>
  </si>
  <si>
    <t>Nasazovací žebříček pro 5. kolo</t>
  </si>
  <si>
    <t>4. - 5.</t>
  </si>
  <si>
    <t>6. - 7.</t>
  </si>
  <si>
    <t>8. - 9.</t>
  </si>
  <si>
    <t>17. - 18.</t>
  </si>
  <si>
    <t>22. - 23.</t>
  </si>
  <si>
    <t>36.</t>
  </si>
  <si>
    <t>Nasazovací žebříček pro 6. kolo</t>
  </si>
  <si>
    <t>5. - 7.</t>
  </si>
  <si>
    <t>11. - 12.</t>
  </si>
  <si>
    <t>32. - 33.</t>
  </si>
  <si>
    <t>37.</t>
  </si>
  <si>
    <t>Žebříček mládeže</t>
  </si>
  <si>
    <t>2021/2022</t>
  </si>
  <si>
    <t>Kat.</t>
  </si>
  <si>
    <t>přeb.</t>
  </si>
  <si>
    <t>bez přeborů</t>
  </si>
  <si>
    <t>odehráno</t>
  </si>
  <si>
    <t>Přebory</t>
  </si>
  <si>
    <t>přebory</t>
  </si>
  <si>
    <t>Pořadí</t>
  </si>
  <si>
    <t>Body</t>
  </si>
  <si>
    <t>5. N</t>
  </si>
  <si>
    <t>6. N</t>
  </si>
  <si>
    <t>10. N</t>
  </si>
  <si>
    <t>25. N</t>
  </si>
  <si>
    <t>Hodnocení pořadí na přeborech</t>
  </si>
  <si>
    <t>3-4.</t>
  </si>
  <si>
    <t>5-6.</t>
  </si>
  <si>
    <t>7-8.</t>
  </si>
  <si>
    <t>9-12.</t>
  </si>
  <si>
    <t>13-21.</t>
  </si>
  <si>
    <t>Bodové pořadí</t>
  </si>
  <si>
    <t>2022/2023</t>
  </si>
  <si>
    <t>body žebříček</t>
  </si>
  <si>
    <t>Bodů celkem</t>
  </si>
  <si>
    <t>útěcha</t>
  </si>
  <si>
    <t>pocitani</t>
  </si>
  <si>
    <t>ano</t>
  </si>
  <si>
    <t>26. - 27.</t>
  </si>
  <si>
    <t>38.</t>
  </si>
  <si>
    <t>39.</t>
  </si>
  <si>
    <t>40.</t>
  </si>
  <si>
    <t>Finálové pořadí - 2022/2023</t>
  </si>
  <si>
    <t>U11 - nejmladší žáci</t>
  </si>
  <si>
    <t>U13 - mladší žáci</t>
  </si>
  <si>
    <t>U15 - starší žák</t>
  </si>
  <si>
    <t>U17 - dorostenci</t>
  </si>
  <si>
    <t>U19 - mladší žáci</t>
  </si>
  <si>
    <t>U21 - mladší žáci</t>
  </si>
  <si>
    <t>poč.</t>
  </si>
  <si>
    <t>Hráč</t>
  </si>
  <si>
    <t>Klub</t>
  </si>
  <si>
    <t>kategorie</t>
  </si>
  <si>
    <t>skr.klubu</t>
  </si>
  <si>
    <t>Registrovaný</t>
  </si>
  <si>
    <t>Aktualizace</t>
  </si>
  <si>
    <t>TJ Lokomotiva Zdice</t>
  </si>
  <si>
    <t>Zdice</t>
  </si>
  <si>
    <t>Ano</t>
  </si>
  <si>
    <t>v roce 2023</t>
  </si>
  <si>
    <t>Albrechtová Barbora</t>
  </si>
  <si>
    <t>TJ Praskolesy</t>
  </si>
  <si>
    <t>Praskolesy</t>
  </si>
  <si>
    <t>Ne</t>
  </si>
  <si>
    <t>Počet dorostenců (U17)</t>
  </si>
  <si>
    <t>Počet ročníků 2006</t>
  </si>
  <si>
    <t>Junioři</t>
  </si>
  <si>
    <t>Andrš Jakub</t>
  </si>
  <si>
    <t>T. J. Sokol Žebrák</t>
  </si>
  <si>
    <t>Žebrák</t>
  </si>
  <si>
    <t>Počet starších žáků (U15)</t>
  </si>
  <si>
    <t>Počet ročníků 2008</t>
  </si>
  <si>
    <t>Dorostenci</t>
  </si>
  <si>
    <t>T. J. Sokol Králův Dvůr</t>
  </si>
  <si>
    <t>Kr.Dvůr</t>
  </si>
  <si>
    <t>Počet mladších záků (U13)</t>
  </si>
  <si>
    <t>Počet ročníků 2010</t>
  </si>
  <si>
    <t>Starší žáci</t>
  </si>
  <si>
    <t>Počet nejmladších záků (U11)</t>
  </si>
  <si>
    <t>Počet ročníků 2012</t>
  </si>
  <si>
    <t>Mladší žáci</t>
  </si>
  <si>
    <t>Brož Filip</t>
  </si>
  <si>
    <t>Počet ročníků 2013 a mladší</t>
  </si>
  <si>
    <t>Dušánek Josef</t>
  </si>
  <si>
    <t>TJ. Lokomotiva Zdice</t>
  </si>
  <si>
    <t>Eška Matěj</t>
  </si>
  <si>
    <t>T. J. Sokol Hořovice</t>
  </si>
  <si>
    <t>Hořovice</t>
  </si>
  <si>
    <t>Slovan Lochovice</t>
  </si>
  <si>
    <t>Lochovice</t>
  </si>
  <si>
    <t>Gürtner Adam</t>
  </si>
  <si>
    <t>T. J. Sokol Karlštejn</t>
  </si>
  <si>
    <t>Karlštejn</t>
  </si>
  <si>
    <t>Hájková Bára</t>
  </si>
  <si>
    <t>Hartman Jakub</t>
  </si>
  <si>
    <t>TJ Olešná</t>
  </si>
  <si>
    <t>Olešná</t>
  </si>
  <si>
    <t>TJ Litavan Libomyšl</t>
  </si>
  <si>
    <t>Libomyšl</t>
  </si>
  <si>
    <t>TJ Záluží</t>
  </si>
  <si>
    <t>Záluží</t>
  </si>
  <si>
    <t>Hnízdil Tomáš ml</t>
  </si>
  <si>
    <t>Hofman Vít</t>
  </si>
  <si>
    <t>Hucek Richard</t>
  </si>
  <si>
    <t>Hůrka Martin</t>
  </si>
  <si>
    <t>Janda Jan</t>
  </si>
  <si>
    <t>Jánský Jakub</t>
  </si>
  <si>
    <t>Khas Marek</t>
  </si>
  <si>
    <t>Klimeš Zdeněk</t>
  </si>
  <si>
    <t>Koros Filip</t>
  </si>
  <si>
    <t>Koudela Daniel</t>
  </si>
  <si>
    <t>T. J. Sokol Hudlice</t>
  </si>
  <si>
    <t>Hudlice</t>
  </si>
  <si>
    <t>Křemen Josef</t>
  </si>
  <si>
    <t>Kubíček Nikolas</t>
  </si>
  <si>
    <t>Kunc Matěj</t>
  </si>
  <si>
    <t>Landová Dominika</t>
  </si>
  <si>
    <t>Landová Nikola</t>
  </si>
  <si>
    <t>Landovská Veronika</t>
  </si>
  <si>
    <t>Lhoták Jan</t>
  </si>
  <si>
    <t>Lorenc Ondřej</t>
  </si>
  <si>
    <t>Lulák Matěj</t>
  </si>
  <si>
    <t>Med Václav</t>
  </si>
  <si>
    <t>Molnár Jakub</t>
  </si>
  <si>
    <t>Müller Michal</t>
  </si>
  <si>
    <t>Najman Milan</t>
  </si>
  <si>
    <t>Nawrat Jakub</t>
  </si>
  <si>
    <t>Novák Jakub</t>
  </si>
  <si>
    <t>Pánek Kristián</t>
  </si>
  <si>
    <t>TJ Broumy</t>
  </si>
  <si>
    <t>Broumy</t>
  </si>
  <si>
    <t>Pekárek Ondřej</t>
  </si>
  <si>
    <t>TJ Chaloupky</t>
  </si>
  <si>
    <t>Chaloupky</t>
  </si>
  <si>
    <t>T. J. Sokol Nižbor</t>
  </si>
  <si>
    <t>Nižbor</t>
  </si>
  <si>
    <t>Pončík Jan</t>
  </si>
  <si>
    <t>Průša Oldřich</t>
  </si>
  <si>
    <t>Rejchrtová Kamila</t>
  </si>
  <si>
    <t>Rosa Mikuláš</t>
  </si>
  <si>
    <t>Rosa Vojtěch</t>
  </si>
  <si>
    <t>Řejha Filip</t>
  </si>
  <si>
    <t>Sklenář Jakub</t>
  </si>
  <si>
    <t>Sklenář Patrik</t>
  </si>
  <si>
    <t>Souček Matěj</t>
  </si>
  <si>
    <t>Stanko David</t>
  </si>
  <si>
    <t>Stanko Matěj</t>
  </si>
  <si>
    <t>Svobodová Nikol</t>
  </si>
  <si>
    <t>Šín Jakub</t>
  </si>
  <si>
    <t>Šlosarová Jana</t>
  </si>
  <si>
    <t>Trkovský Filip</t>
  </si>
  <si>
    <t>--------------------------</t>
  </si>
  <si>
    <t>-------</t>
  </si>
  <si>
    <t>-----------------------</t>
  </si>
  <si>
    <t>---</t>
  </si>
  <si>
    <t>-----</t>
  </si>
  <si>
    <t>od</t>
  </si>
  <si>
    <t>do</t>
  </si>
  <si>
    <t>kat</t>
  </si>
  <si>
    <t>kat2</t>
  </si>
  <si>
    <t>nmlž</t>
  </si>
  <si>
    <t>U11</t>
  </si>
  <si>
    <t>mlž</t>
  </si>
  <si>
    <t>U13</t>
  </si>
  <si>
    <t>stž</t>
  </si>
  <si>
    <t>U15</t>
  </si>
  <si>
    <t>dor</t>
  </si>
  <si>
    <t>U17</t>
  </si>
  <si>
    <t>jun</t>
  </si>
  <si>
    <t>U19</t>
  </si>
  <si>
    <t>muži</t>
  </si>
  <si>
    <t>U21</t>
  </si>
  <si>
    <t>dospělí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</si>
</sst>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48CC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/>
    <xf numFmtId="0" fontId="0" fillId="6" borderId="1" xfId="0" applyFill="1" applyBorder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0" fillId="0" borderId="1" xfId="0" applyBorder="1"/>
    <xf numFmtId="0" fontId="0" fillId="3" borderId="1" xfId="0" applyFill="1" applyBorder="1"/>
    <xf numFmtId="0" fontId="0" fillId="5" borderId="1" xfId="0" applyFill="1" applyBorder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7" borderId="1" xfId="0" applyFill="1" applyBorder="1"/>
    <xf numFmtId="0" fontId="0" fillId="0" borderId="1" xfId="0" applyBorder="1" applyAlignment="1">
      <alignment horizontal="left" vertical="center"/>
    </xf>
    <xf numFmtId="0" fontId="0" fillId="8" borderId="0" xfId="0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4" fillId="0" borderId="10" xfId="0" applyFont="1" applyBorder="1"/>
    <xf numFmtId="0" fontId="4" fillId="0" borderId="1" xfId="0" quotePrefix="1" applyFont="1" applyBorder="1" applyAlignment="1">
      <alignment horizontal="left" vertical="center"/>
    </xf>
    <xf numFmtId="0" fontId="4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4" fillId="10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14" fontId="10" fillId="0" borderId="0" xfId="0" applyNumberFormat="1" applyFont="1" applyAlignment="1">
      <alignment horizontal="center"/>
    </xf>
    <xf numFmtId="0" fontId="8" fillId="0" borderId="0" xfId="0" applyFont="1"/>
    <xf numFmtId="0" fontId="0" fillId="9" borderId="13" xfId="0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/>
    </xf>
    <xf numFmtId="0" fontId="0" fillId="9" borderId="12" xfId="0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0" borderId="0" xfId="0" applyAlignment="1">
      <alignment horizontal="right"/>
    </xf>
    <xf numFmtId="0" fontId="4" fillId="12" borderId="1" xfId="0" applyFont="1" applyFill="1" applyBorder="1" applyAlignment="1">
      <alignment horizontal="center"/>
    </xf>
    <xf numFmtId="0" fontId="4" fillId="13" borderId="1" xfId="0" applyFont="1" applyFill="1" applyBorder="1" applyAlignment="1">
      <alignment horizontal="center"/>
    </xf>
    <xf numFmtId="0" fontId="4" fillId="14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7" borderId="0" xfId="0" applyFill="1" applyAlignment="1">
      <alignment horizontal="center"/>
    </xf>
    <xf numFmtId="14" fontId="0" fillId="0" borderId="0" xfId="0" applyNumberFormat="1"/>
    <xf numFmtId="0" fontId="4" fillId="0" borderId="0" xfId="0" applyFont="1"/>
    <xf numFmtId="0" fontId="8" fillId="0" borderId="0" xfId="0" applyFont="1" applyAlignment="1">
      <alignment horizontal="center"/>
    </xf>
    <xf numFmtId="0" fontId="0" fillId="15" borderId="1" xfId="0" applyFill="1" applyBorder="1"/>
    <xf numFmtId="0" fontId="0" fillId="16" borderId="1" xfId="0" applyFill="1" applyBorder="1" applyAlignment="1">
      <alignment horizontal="center" vertical="center"/>
    </xf>
    <xf numFmtId="0" fontId="0" fillId="17" borderId="1" xfId="0" applyFill="1" applyBorder="1"/>
    <xf numFmtId="0" fontId="0" fillId="18" borderId="1" xfId="0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9" fillId="0" borderId="0" xfId="0" applyFont="1" applyAlignment="1">
      <alignment horizontal="center"/>
    </xf>
  </cellXfs>
  <cellStyles count="1">
    <cellStyle name="Normální" xfId="0" builtinId="0"/>
  </cellStyles>
  <dxfs count="207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FF99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ill>
        <patternFill>
          <bgColor theme="6" tint="0.39994506668294322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99"/>
        </patternFill>
      </fill>
    </dxf>
    <dxf>
      <fill>
        <patternFill>
          <bgColor theme="6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" name="Šipka: nahoru 1">
          <a:extLst>
            <a:ext uri="{FF2B5EF4-FFF2-40B4-BE49-F238E27FC236}">
              <a16:creationId xmlns:a16="http://schemas.microsoft.com/office/drawing/2014/main" id="{0FA5516D-D1DB-416E-AB28-1C36B8B0469C}"/>
            </a:ext>
          </a:extLst>
        </xdr:cNvPr>
        <xdr:cNvSpPr/>
      </xdr:nvSpPr>
      <xdr:spPr>
        <a:xfrm>
          <a:off x="5311140" y="294894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3" name="Šipka: nahoru 2">
          <a:extLst>
            <a:ext uri="{FF2B5EF4-FFF2-40B4-BE49-F238E27FC236}">
              <a16:creationId xmlns:a16="http://schemas.microsoft.com/office/drawing/2014/main" id="{D989D1A3-7241-4591-B3C5-FBECF7846E74}"/>
            </a:ext>
          </a:extLst>
        </xdr:cNvPr>
        <xdr:cNvSpPr/>
      </xdr:nvSpPr>
      <xdr:spPr>
        <a:xfrm>
          <a:off x="5311140" y="27660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22</xdr:row>
      <xdr:rowOff>22860</xdr:rowOff>
    </xdr:from>
    <xdr:to>
      <xdr:col>6</xdr:col>
      <xdr:colOff>228600</xdr:colOff>
      <xdr:row>22</xdr:row>
      <xdr:rowOff>152400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544736B7-8016-4FD8-BC8B-A363FBE671D5}"/>
            </a:ext>
          </a:extLst>
        </xdr:cNvPr>
        <xdr:cNvSpPr/>
      </xdr:nvSpPr>
      <xdr:spPr>
        <a:xfrm>
          <a:off x="5326380" y="45948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10" name="Šipka: dolů 9">
          <a:extLst>
            <a:ext uri="{FF2B5EF4-FFF2-40B4-BE49-F238E27FC236}">
              <a16:creationId xmlns:a16="http://schemas.microsoft.com/office/drawing/2014/main" id="{D8022BAA-45AA-4435-9F08-935AC3CAE2F5}"/>
            </a:ext>
          </a:extLst>
        </xdr:cNvPr>
        <xdr:cNvSpPr/>
      </xdr:nvSpPr>
      <xdr:spPr>
        <a:xfrm>
          <a:off x="5311140" y="22326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339090</xdr:colOff>
      <xdr:row>42</xdr:row>
      <xdr:rowOff>30480</xdr:rowOff>
    </xdr:from>
    <xdr:to>
      <xdr:col>2</xdr:col>
      <xdr:colOff>476250</xdr:colOff>
      <xdr:row>42</xdr:row>
      <xdr:rowOff>160020</xdr:rowOff>
    </xdr:to>
    <xdr:sp macro="" textlink="">
      <xdr:nvSpPr>
        <xdr:cNvPr id="21" name="Šipka: nahoru 20">
          <a:extLst>
            <a:ext uri="{FF2B5EF4-FFF2-40B4-BE49-F238E27FC236}">
              <a16:creationId xmlns:a16="http://schemas.microsoft.com/office/drawing/2014/main" id="{60CF618C-52BA-442B-A8B2-73413210D11D}"/>
            </a:ext>
          </a:extLst>
        </xdr:cNvPr>
        <xdr:cNvSpPr/>
      </xdr:nvSpPr>
      <xdr:spPr>
        <a:xfrm>
          <a:off x="2491740" y="11993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346710</xdr:colOff>
      <xdr:row>43</xdr:row>
      <xdr:rowOff>30480</xdr:rowOff>
    </xdr:from>
    <xdr:to>
      <xdr:col>2</xdr:col>
      <xdr:colOff>468630</xdr:colOff>
      <xdr:row>43</xdr:row>
      <xdr:rowOff>152400</xdr:rowOff>
    </xdr:to>
    <xdr:sp macro="" textlink="">
      <xdr:nvSpPr>
        <xdr:cNvPr id="22" name="Šipka: dolů 21">
          <a:extLst>
            <a:ext uri="{FF2B5EF4-FFF2-40B4-BE49-F238E27FC236}">
              <a16:creationId xmlns:a16="http://schemas.microsoft.com/office/drawing/2014/main" id="{28C560C9-A73E-4730-A85A-1F7B414D5579}"/>
            </a:ext>
          </a:extLst>
        </xdr:cNvPr>
        <xdr:cNvSpPr/>
      </xdr:nvSpPr>
      <xdr:spPr>
        <a:xfrm>
          <a:off x="2499360" y="12184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17" name="Šipka: nahoru 16">
          <a:extLst>
            <a:ext uri="{FF2B5EF4-FFF2-40B4-BE49-F238E27FC236}">
              <a16:creationId xmlns:a16="http://schemas.microsoft.com/office/drawing/2014/main" id="{49DE85E9-5647-4342-AE73-7B8B6A01BD36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19" name="Šipka: nahoru 18">
          <a:extLst>
            <a:ext uri="{FF2B5EF4-FFF2-40B4-BE49-F238E27FC236}">
              <a16:creationId xmlns:a16="http://schemas.microsoft.com/office/drawing/2014/main" id="{400FBAC4-2C9D-453C-A23C-7A4CB823AA72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22</xdr:row>
      <xdr:rowOff>22860</xdr:rowOff>
    </xdr:from>
    <xdr:to>
      <xdr:col>6</xdr:col>
      <xdr:colOff>228600</xdr:colOff>
      <xdr:row>22</xdr:row>
      <xdr:rowOff>152400</xdr:rowOff>
    </xdr:to>
    <xdr:sp macro="" textlink="">
      <xdr:nvSpPr>
        <xdr:cNvPr id="20" name="Šipka: nahoru 19">
          <a:extLst>
            <a:ext uri="{FF2B5EF4-FFF2-40B4-BE49-F238E27FC236}">
              <a16:creationId xmlns:a16="http://schemas.microsoft.com/office/drawing/2014/main" id="{FFBA1274-F3BA-41D2-A41E-FF26F157E0DC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23</xdr:row>
      <xdr:rowOff>22860</xdr:rowOff>
    </xdr:from>
    <xdr:to>
      <xdr:col>6</xdr:col>
      <xdr:colOff>228600</xdr:colOff>
      <xdr:row>23</xdr:row>
      <xdr:rowOff>152400</xdr:rowOff>
    </xdr:to>
    <xdr:sp macro="" textlink="">
      <xdr:nvSpPr>
        <xdr:cNvPr id="23" name="Šipka: nahoru 22">
          <a:extLst>
            <a:ext uri="{FF2B5EF4-FFF2-40B4-BE49-F238E27FC236}">
              <a16:creationId xmlns:a16="http://schemas.microsoft.com/office/drawing/2014/main" id="{C5644C59-2789-41AA-9D4E-75CE5229F7A5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29</xdr:row>
      <xdr:rowOff>30480</xdr:rowOff>
    </xdr:from>
    <xdr:to>
      <xdr:col>6</xdr:col>
      <xdr:colOff>213360</xdr:colOff>
      <xdr:row>29</xdr:row>
      <xdr:rowOff>160020</xdr:rowOff>
    </xdr:to>
    <xdr:sp macro="" textlink="">
      <xdr:nvSpPr>
        <xdr:cNvPr id="24" name="Šipka: nahoru 23">
          <a:extLst>
            <a:ext uri="{FF2B5EF4-FFF2-40B4-BE49-F238E27FC236}">
              <a16:creationId xmlns:a16="http://schemas.microsoft.com/office/drawing/2014/main" id="{21A1F21C-099D-4B31-A373-4B7EBE9BAC6C}"/>
            </a:ext>
          </a:extLst>
        </xdr:cNvPr>
        <xdr:cNvSpPr/>
      </xdr:nvSpPr>
      <xdr:spPr>
        <a:xfrm>
          <a:off x="535305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30</xdr:row>
      <xdr:rowOff>30480</xdr:rowOff>
    </xdr:from>
    <xdr:to>
      <xdr:col>6</xdr:col>
      <xdr:colOff>213360</xdr:colOff>
      <xdr:row>30</xdr:row>
      <xdr:rowOff>160020</xdr:rowOff>
    </xdr:to>
    <xdr:sp macro="" textlink="">
      <xdr:nvSpPr>
        <xdr:cNvPr id="25" name="Šipka: nahoru 24">
          <a:extLst>
            <a:ext uri="{FF2B5EF4-FFF2-40B4-BE49-F238E27FC236}">
              <a16:creationId xmlns:a16="http://schemas.microsoft.com/office/drawing/2014/main" id="{4EE39040-6110-443C-B227-3378DE1BF540}"/>
            </a:ext>
          </a:extLst>
        </xdr:cNvPr>
        <xdr:cNvSpPr/>
      </xdr:nvSpPr>
      <xdr:spPr>
        <a:xfrm>
          <a:off x="535305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28" name="Šipka: dolů 27">
          <a:extLst>
            <a:ext uri="{FF2B5EF4-FFF2-40B4-BE49-F238E27FC236}">
              <a16:creationId xmlns:a16="http://schemas.microsoft.com/office/drawing/2014/main" id="{A2EC8B37-DD9F-46D5-ABBA-AA0ADB9ECAFF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29" name="Šipka: dolů 28">
          <a:extLst>
            <a:ext uri="{FF2B5EF4-FFF2-40B4-BE49-F238E27FC236}">
              <a16:creationId xmlns:a16="http://schemas.microsoft.com/office/drawing/2014/main" id="{FF2A4E4C-E025-48F8-9935-857149315770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68" name="Šipka: nahoru 67">
          <a:extLst>
            <a:ext uri="{FF2B5EF4-FFF2-40B4-BE49-F238E27FC236}">
              <a16:creationId xmlns:a16="http://schemas.microsoft.com/office/drawing/2014/main" id="{880951B1-A59C-42F1-8FF1-D5C9E46CA146}"/>
            </a:ext>
          </a:extLst>
        </xdr:cNvPr>
        <xdr:cNvSpPr/>
      </xdr:nvSpPr>
      <xdr:spPr>
        <a:xfrm>
          <a:off x="5318760" y="294894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69" name="Šipka: nahoru 68">
          <a:extLst>
            <a:ext uri="{FF2B5EF4-FFF2-40B4-BE49-F238E27FC236}">
              <a16:creationId xmlns:a16="http://schemas.microsoft.com/office/drawing/2014/main" id="{0F93384D-9EE3-4B7C-8FA8-E36BD32232F6}"/>
            </a:ext>
          </a:extLst>
        </xdr:cNvPr>
        <xdr:cNvSpPr/>
      </xdr:nvSpPr>
      <xdr:spPr>
        <a:xfrm>
          <a:off x="5318760" y="27660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23</xdr:row>
      <xdr:rowOff>22860</xdr:rowOff>
    </xdr:from>
    <xdr:to>
      <xdr:col>6</xdr:col>
      <xdr:colOff>228600</xdr:colOff>
      <xdr:row>23</xdr:row>
      <xdr:rowOff>152400</xdr:rowOff>
    </xdr:to>
    <xdr:sp macro="" textlink="">
      <xdr:nvSpPr>
        <xdr:cNvPr id="70" name="Šipka: nahoru 69">
          <a:extLst>
            <a:ext uri="{FF2B5EF4-FFF2-40B4-BE49-F238E27FC236}">
              <a16:creationId xmlns:a16="http://schemas.microsoft.com/office/drawing/2014/main" id="{DFD650EE-C1B5-4B0B-A075-0B36A7375564}"/>
            </a:ext>
          </a:extLst>
        </xdr:cNvPr>
        <xdr:cNvSpPr/>
      </xdr:nvSpPr>
      <xdr:spPr>
        <a:xfrm>
          <a:off x="5334000" y="44119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71" name="Šipka: nahoru 70">
          <a:extLst>
            <a:ext uri="{FF2B5EF4-FFF2-40B4-BE49-F238E27FC236}">
              <a16:creationId xmlns:a16="http://schemas.microsoft.com/office/drawing/2014/main" id="{75B387B3-5566-42DA-86A1-C930845A45E9}"/>
            </a:ext>
          </a:extLst>
        </xdr:cNvPr>
        <xdr:cNvSpPr/>
      </xdr:nvSpPr>
      <xdr:spPr>
        <a:xfrm>
          <a:off x="5334000" y="45948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76" name="Šipka: dolů 75">
          <a:extLst>
            <a:ext uri="{FF2B5EF4-FFF2-40B4-BE49-F238E27FC236}">
              <a16:creationId xmlns:a16="http://schemas.microsoft.com/office/drawing/2014/main" id="{868B2446-C115-47F5-AED0-869AC9BAC012}"/>
            </a:ext>
          </a:extLst>
        </xdr:cNvPr>
        <xdr:cNvSpPr/>
      </xdr:nvSpPr>
      <xdr:spPr>
        <a:xfrm>
          <a:off x="5318760" y="223266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77" name="Šipka: dolů 76">
          <a:extLst>
            <a:ext uri="{FF2B5EF4-FFF2-40B4-BE49-F238E27FC236}">
              <a16:creationId xmlns:a16="http://schemas.microsoft.com/office/drawing/2014/main" id="{CD33A315-20D1-420D-9AB1-44BB819194B8}"/>
            </a:ext>
          </a:extLst>
        </xdr:cNvPr>
        <xdr:cNvSpPr/>
      </xdr:nvSpPr>
      <xdr:spPr>
        <a:xfrm>
          <a:off x="5318760" y="240792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38</xdr:row>
      <xdr:rowOff>30480</xdr:rowOff>
    </xdr:from>
    <xdr:to>
      <xdr:col>2</xdr:col>
      <xdr:colOff>228600</xdr:colOff>
      <xdr:row>38</xdr:row>
      <xdr:rowOff>160020</xdr:rowOff>
    </xdr:to>
    <xdr:sp macro="" textlink="">
      <xdr:nvSpPr>
        <xdr:cNvPr id="24" name="Šipka: nahoru 23">
          <a:extLst>
            <a:ext uri="{FF2B5EF4-FFF2-40B4-BE49-F238E27FC236}">
              <a16:creationId xmlns:a16="http://schemas.microsoft.com/office/drawing/2014/main" id="{8D55858C-1C99-4E4A-A4ED-529703598C8A}"/>
            </a:ext>
          </a:extLst>
        </xdr:cNvPr>
        <xdr:cNvSpPr/>
      </xdr:nvSpPr>
      <xdr:spPr>
        <a:xfrm>
          <a:off x="2415540" y="12946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39</xdr:row>
      <xdr:rowOff>30480</xdr:rowOff>
    </xdr:from>
    <xdr:to>
      <xdr:col>2</xdr:col>
      <xdr:colOff>220980</xdr:colOff>
      <xdr:row>39</xdr:row>
      <xdr:rowOff>152400</xdr:rowOff>
    </xdr:to>
    <xdr:sp macro="" textlink="">
      <xdr:nvSpPr>
        <xdr:cNvPr id="25" name="Šipka: dolů 24">
          <a:extLst>
            <a:ext uri="{FF2B5EF4-FFF2-40B4-BE49-F238E27FC236}">
              <a16:creationId xmlns:a16="http://schemas.microsoft.com/office/drawing/2014/main" id="{B6AB62D8-29B2-4E90-9912-FFAC7C23BBB3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6" name="Šipka: nahoru 25">
          <a:extLst>
            <a:ext uri="{FF2B5EF4-FFF2-40B4-BE49-F238E27FC236}">
              <a16:creationId xmlns:a16="http://schemas.microsoft.com/office/drawing/2014/main" id="{D2C3DB82-D6EC-4631-978E-4E9CC27350AB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27" name="Šipka: nahoru 26">
          <a:extLst>
            <a:ext uri="{FF2B5EF4-FFF2-40B4-BE49-F238E27FC236}">
              <a16:creationId xmlns:a16="http://schemas.microsoft.com/office/drawing/2014/main" id="{88644F1C-A044-4E45-9DA1-EE2D0A4A807C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23</xdr:row>
      <xdr:rowOff>22860</xdr:rowOff>
    </xdr:from>
    <xdr:to>
      <xdr:col>6</xdr:col>
      <xdr:colOff>228600</xdr:colOff>
      <xdr:row>23</xdr:row>
      <xdr:rowOff>152400</xdr:rowOff>
    </xdr:to>
    <xdr:sp macro="" textlink="">
      <xdr:nvSpPr>
        <xdr:cNvPr id="28" name="Šipka: nahoru 27">
          <a:extLst>
            <a:ext uri="{FF2B5EF4-FFF2-40B4-BE49-F238E27FC236}">
              <a16:creationId xmlns:a16="http://schemas.microsoft.com/office/drawing/2014/main" id="{A0B8F105-8F26-4C6A-9E31-E4D78C4E811D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29" name="Šipka: nahoru 28">
          <a:extLst>
            <a:ext uri="{FF2B5EF4-FFF2-40B4-BE49-F238E27FC236}">
              <a16:creationId xmlns:a16="http://schemas.microsoft.com/office/drawing/2014/main" id="{1DCF9486-9445-4371-941C-2CAE0AF17E01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34" name="Šipka: dolů 33">
          <a:extLst>
            <a:ext uri="{FF2B5EF4-FFF2-40B4-BE49-F238E27FC236}">
              <a16:creationId xmlns:a16="http://schemas.microsoft.com/office/drawing/2014/main" id="{E29628C5-50D8-4EC9-B8F7-514A1EACDEF8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35" name="Šipka: dolů 34">
          <a:extLst>
            <a:ext uri="{FF2B5EF4-FFF2-40B4-BE49-F238E27FC236}">
              <a16:creationId xmlns:a16="http://schemas.microsoft.com/office/drawing/2014/main" id="{4791DAFC-2FF8-4C3D-AFA5-6EE43D81BAD0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38</xdr:row>
      <xdr:rowOff>30480</xdr:rowOff>
    </xdr:from>
    <xdr:to>
      <xdr:col>2</xdr:col>
      <xdr:colOff>228600</xdr:colOff>
      <xdr:row>38</xdr:row>
      <xdr:rowOff>160020</xdr:rowOff>
    </xdr:to>
    <xdr:sp macro="" textlink="">
      <xdr:nvSpPr>
        <xdr:cNvPr id="45" name="Šipka: nahoru 44">
          <a:extLst>
            <a:ext uri="{FF2B5EF4-FFF2-40B4-BE49-F238E27FC236}">
              <a16:creationId xmlns:a16="http://schemas.microsoft.com/office/drawing/2014/main" id="{235BA886-5D9B-4EAF-9912-F83DCEECD79F}"/>
            </a:ext>
          </a:extLst>
        </xdr:cNvPr>
        <xdr:cNvSpPr/>
      </xdr:nvSpPr>
      <xdr:spPr>
        <a:xfrm>
          <a:off x="2415540" y="12946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39</xdr:row>
      <xdr:rowOff>30480</xdr:rowOff>
    </xdr:from>
    <xdr:to>
      <xdr:col>2</xdr:col>
      <xdr:colOff>220980</xdr:colOff>
      <xdr:row>39</xdr:row>
      <xdr:rowOff>152400</xdr:rowOff>
    </xdr:to>
    <xdr:sp macro="" textlink="">
      <xdr:nvSpPr>
        <xdr:cNvPr id="46" name="Šipka: dolů 45">
          <a:extLst>
            <a:ext uri="{FF2B5EF4-FFF2-40B4-BE49-F238E27FC236}">
              <a16:creationId xmlns:a16="http://schemas.microsoft.com/office/drawing/2014/main" id="{66D9A833-8013-476E-AA60-DD41A6EC6362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" name="Šipka: nahoru 1">
          <a:extLst>
            <a:ext uri="{FF2B5EF4-FFF2-40B4-BE49-F238E27FC236}">
              <a16:creationId xmlns:a16="http://schemas.microsoft.com/office/drawing/2014/main" id="{2A45D301-9D6F-416C-B8B9-6F57510CFEEA}"/>
            </a:ext>
          </a:extLst>
        </xdr:cNvPr>
        <xdr:cNvSpPr/>
      </xdr:nvSpPr>
      <xdr:spPr>
        <a:xfrm>
          <a:off x="518160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3" name="Šipka: nahoru 2">
          <a:extLst>
            <a:ext uri="{FF2B5EF4-FFF2-40B4-BE49-F238E27FC236}">
              <a16:creationId xmlns:a16="http://schemas.microsoft.com/office/drawing/2014/main" id="{40C00AFB-9B13-4D36-89FA-97D418683537}"/>
            </a:ext>
          </a:extLst>
        </xdr:cNvPr>
        <xdr:cNvSpPr/>
      </xdr:nvSpPr>
      <xdr:spPr>
        <a:xfrm>
          <a:off x="518160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23</xdr:row>
      <xdr:rowOff>22860</xdr:rowOff>
    </xdr:from>
    <xdr:to>
      <xdr:col>6</xdr:col>
      <xdr:colOff>228600</xdr:colOff>
      <xdr:row>23</xdr:row>
      <xdr:rowOff>152400</xdr:rowOff>
    </xdr:to>
    <xdr:sp macro="" textlink="">
      <xdr:nvSpPr>
        <xdr:cNvPr id="4" name="Šipka: nahoru 3">
          <a:extLst>
            <a:ext uri="{FF2B5EF4-FFF2-40B4-BE49-F238E27FC236}">
              <a16:creationId xmlns:a16="http://schemas.microsoft.com/office/drawing/2014/main" id="{D946E668-05D4-42B4-BAA7-3B62CE163C54}"/>
            </a:ext>
          </a:extLst>
        </xdr:cNvPr>
        <xdr:cNvSpPr/>
      </xdr:nvSpPr>
      <xdr:spPr>
        <a:xfrm>
          <a:off x="519684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524B7089-A511-4E0E-B98B-D2A8A9392EE7}"/>
            </a:ext>
          </a:extLst>
        </xdr:cNvPr>
        <xdr:cNvSpPr/>
      </xdr:nvSpPr>
      <xdr:spPr>
        <a:xfrm>
          <a:off x="519684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10" name="Šipka: dolů 9">
          <a:extLst>
            <a:ext uri="{FF2B5EF4-FFF2-40B4-BE49-F238E27FC236}">
              <a16:creationId xmlns:a16="http://schemas.microsoft.com/office/drawing/2014/main" id="{89E39542-965D-43F6-A091-1774CE980B8F}"/>
            </a:ext>
          </a:extLst>
        </xdr:cNvPr>
        <xdr:cNvSpPr/>
      </xdr:nvSpPr>
      <xdr:spPr>
        <a:xfrm>
          <a:off x="518160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11" name="Šipka: dolů 10">
          <a:extLst>
            <a:ext uri="{FF2B5EF4-FFF2-40B4-BE49-F238E27FC236}">
              <a16:creationId xmlns:a16="http://schemas.microsoft.com/office/drawing/2014/main" id="{68F5003F-2C32-404F-92C8-24D036BF7B4C}"/>
            </a:ext>
          </a:extLst>
        </xdr:cNvPr>
        <xdr:cNvSpPr/>
      </xdr:nvSpPr>
      <xdr:spPr>
        <a:xfrm>
          <a:off x="518160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12" name="Šipka: dolů 11">
          <a:extLst>
            <a:ext uri="{FF2B5EF4-FFF2-40B4-BE49-F238E27FC236}">
              <a16:creationId xmlns:a16="http://schemas.microsoft.com/office/drawing/2014/main" id="{B4E79419-322B-4800-B879-23EB8ED7BB98}"/>
            </a:ext>
          </a:extLst>
        </xdr:cNvPr>
        <xdr:cNvSpPr/>
      </xdr:nvSpPr>
      <xdr:spPr>
        <a:xfrm>
          <a:off x="520446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39</xdr:row>
      <xdr:rowOff>20955</xdr:rowOff>
    </xdr:from>
    <xdr:to>
      <xdr:col>2</xdr:col>
      <xdr:colOff>228600</xdr:colOff>
      <xdr:row>39</xdr:row>
      <xdr:rowOff>150495</xdr:rowOff>
    </xdr:to>
    <xdr:sp macro="" textlink="">
      <xdr:nvSpPr>
        <xdr:cNvPr id="21" name="Šipka: nahoru 20">
          <a:extLst>
            <a:ext uri="{FF2B5EF4-FFF2-40B4-BE49-F238E27FC236}">
              <a16:creationId xmlns:a16="http://schemas.microsoft.com/office/drawing/2014/main" id="{8667A6D7-989C-4BC9-9411-69D01FFB3DD0}"/>
            </a:ext>
          </a:extLst>
        </xdr:cNvPr>
        <xdr:cNvSpPr/>
      </xdr:nvSpPr>
      <xdr:spPr>
        <a:xfrm>
          <a:off x="2415540" y="11222355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40</xdr:row>
      <xdr:rowOff>30480</xdr:rowOff>
    </xdr:from>
    <xdr:to>
      <xdr:col>2</xdr:col>
      <xdr:colOff>220980</xdr:colOff>
      <xdr:row>40</xdr:row>
      <xdr:rowOff>152400</xdr:rowOff>
    </xdr:to>
    <xdr:sp macro="" textlink="">
      <xdr:nvSpPr>
        <xdr:cNvPr id="25" name="Šipka: dolů 24">
          <a:extLst>
            <a:ext uri="{FF2B5EF4-FFF2-40B4-BE49-F238E27FC236}">
              <a16:creationId xmlns:a16="http://schemas.microsoft.com/office/drawing/2014/main" id="{57EE30B6-0E88-474B-A121-1F8E720FDF40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6" name="Šipka: nahoru 25">
          <a:extLst>
            <a:ext uri="{FF2B5EF4-FFF2-40B4-BE49-F238E27FC236}">
              <a16:creationId xmlns:a16="http://schemas.microsoft.com/office/drawing/2014/main" id="{7B4D1293-FE9A-48D4-928C-A56F941DFCC4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27" name="Šipka: nahoru 26">
          <a:extLst>
            <a:ext uri="{FF2B5EF4-FFF2-40B4-BE49-F238E27FC236}">
              <a16:creationId xmlns:a16="http://schemas.microsoft.com/office/drawing/2014/main" id="{00F6B5C2-ED09-4D4A-AE52-E9C1FE051F68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23</xdr:row>
      <xdr:rowOff>22860</xdr:rowOff>
    </xdr:from>
    <xdr:to>
      <xdr:col>6</xdr:col>
      <xdr:colOff>228600</xdr:colOff>
      <xdr:row>23</xdr:row>
      <xdr:rowOff>152400</xdr:rowOff>
    </xdr:to>
    <xdr:sp macro="" textlink="">
      <xdr:nvSpPr>
        <xdr:cNvPr id="28" name="Šipka: nahoru 27">
          <a:extLst>
            <a:ext uri="{FF2B5EF4-FFF2-40B4-BE49-F238E27FC236}">
              <a16:creationId xmlns:a16="http://schemas.microsoft.com/office/drawing/2014/main" id="{BBB20D2E-5F53-496C-B5E0-8109B1EAADAF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29" name="Šipka: nahoru 28">
          <a:extLst>
            <a:ext uri="{FF2B5EF4-FFF2-40B4-BE49-F238E27FC236}">
              <a16:creationId xmlns:a16="http://schemas.microsoft.com/office/drawing/2014/main" id="{7890B984-246F-4202-A30E-75185BE9F651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34" name="Šipka: dolů 33">
          <a:extLst>
            <a:ext uri="{FF2B5EF4-FFF2-40B4-BE49-F238E27FC236}">
              <a16:creationId xmlns:a16="http://schemas.microsoft.com/office/drawing/2014/main" id="{4AFE406A-A0BA-400B-8258-2BE7E82CF846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35" name="Šipka: dolů 34">
          <a:extLst>
            <a:ext uri="{FF2B5EF4-FFF2-40B4-BE49-F238E27FC236}">
              <a16:creationId xmlns:a16="http://schemas.microsoft.com/office/drawing/2014/main" id="{0FE310D2-0FAA-4C7A-A28B-7EDD1ABCF8E3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36" name="Šipka: dolů 35">
          <a:extLst>
            <a:ext uri="{FF2B5EF4-FFF2-40B4-BE49-F238E27FC236}">
              <a16:creationId xmlns:a16="http://schemas.microsoft.com/office/drawing/2014/main" id="{346A9B05-34A2-45A4-8DE2-2967C66B486A}"/>
            </a:ext>
          </a:extLst>
        </xdr:cNvPr>
        <xdr:cNvSpPr/>
      </xdr:nvSpPr>
      <xdr:spPr>
        <a:xfrm>
          <a:off x="537591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40</xdr:row>
      <xdr:rowOff>30480</xdr:rowOff>
    </xdr:from>
    <xdr:to>
      <xdr:col>2</xdr:col>
      <xdr:colOff>220980</xdr:colOff>
      <xdr:row>40</xdr:row>
      <xdr:rowOff>152400</xdr:rowOff>
    </xdr:to>
    <xdr:sp macro="" textlink="">
      <xdr:nvSpPr>
        <xdr:cNvPr id="46" name="Šipka: dolů 45">
          <a:extLst>
            <a:ext uri="{FF2B5EF4-FFF2-40B4-BE49-F238E27FC236}">
              <a16:creationId xmlns:a16="http://schemas.microsoft.com/office/drawing/2014/main" id="{04957412-4218-44EA-974D-9E801FD30B17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" name="Šipka: nahoru 1">
          <a:extLst>
            <a:ext uri="{FF2B5EF4-FFF2-40B4-BE49-F238E27FC236}">
              <a16:creationId xmlns:a16="http://schemas.microsoft.com/office/drawing/2014/main" id="{2979FAC5-9AAB-4F5B-A93C-74611FD4428D}"/>
            </a:ext>
          </a:extLst>
        </xdr:cNvPr>
        <xdr:cNvSpPr/>
      </xdr:nvSpPr>
      <xdr:spPr>
        <a:xfrm>
          <a:off x="518160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3" name="Šipka: nahoru 2">
          <a:extLst>
            <a:ext uri="{FF2B5EF4-FFF2-40B4-BE49-F238E27FC236}">
              <a16:creationId xmlns:a16="http://schemas.microsoft.com/office/drawing/2014/main" id="{618C0C6F-D5C3-4E56-9DEF-2AE7FD522233}"/>
            </a:ext>
          </a:extLst>
        </xdr:cNvPr>
        <xdr:cNvSpPr/>
      </xdr:nvSpPr>
      <xdr:spPr>
        <a:xfrm>
          <a:off x="518160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4" name="Šipka: nahoru 3">
          <a:extLst>
            <a:ext uri="{FF2B5EF4-FFF2-40B4-BE49-F238E27FC236}">
              <a16:creationId xmlns:a16="http://schemas.microsoft.com/office/drawing/2014/main" id="{D13D7AA2-289C-4C37-B992-3A6E76CD71F7}"/>
            </a:ext>
          </a:extLst>
        </xdr:cNvPr>
        <xdr:cNvSpPr/>
      </xdr:nvSpPr>
      <xdr:spPr>
        <a:xfrm>
          <a:off x="519684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5130649E-9642-4F73-98BC-50A04D0CA94C}"/>
            </a:ext>
          </a:extLst>
        </xdr:cNvPr>
        <xdr:cNvSpPr/>
      </xdr:nvSpPr>
      <xdr:spPr>
        <a:xfrm>
          <a:off x="519684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10" name="Šipka: dolů 9">
          <a:extLst>
            <a:ext uri="{FF2B5EF4-FFF2-40B4-BE49-F238E27FC236}">
              <a16:creationId xmlns:a16="http://schemas.microsoft.com/office/drawing/2014/main" id="{08FB2A08-C21E-48B6-AE17-3CCD17FA2D99}"/>
            </a:ext>
          </a:extLst>
        </xdr:cNvPr>
        <xdr:cNvSpPr/>
      </xdr:nvSpPr>
      <xdr:spPr>
        <a:xfrm>
          <a:off x="518160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11" name="Šipka: dolů 10">
          <a:extLst>
            <a:ext uri="{FF2B5EF4-FFF2-40B4-BE49-F238E27FC236}">
              <a16:creationId xmlns:a16="http://schemas.microsoft.com/office/drawing/2014/main" id="{0936B911-0321-44F9-9A1C-9B26A2E453F4}"/>
            </a:ext>
          </a:extLst>
        </xdr:cNvPr>
        <xdr:cNvSpPr/>
      </xdr:nvSpPr>
      <xdr:spPr>
        <a:xfrm>
          <a:off x="518160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12" name="Šipka: dolů 11">
          <a:extLst>
            <a:ext uri="{FF2B5EF4-FFF2-40B4-BE49-F238E27FC236}">
              <a16:creationId xmlns:a16="http://schemas.microsoft.com/office/drawing/2014/main" id="{F65B3759-991C-4A34-B806-0201AB5E1DD7}"/>
            </a:ext>
          </a:extLst>
        </xdr:cNvPr>
        <xdr:cNvSpPr/>
      </xdr:nvSpPr>
      <xdr:spPr>
        <a:xfrm>
          <a:off x="520446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22</xdr:row>
      <xdr:rowOff>30480</xdr:rowOff>
    </xdr:from>
    <xdr:to>
      <xdr:col>6</xdr:col>
      <xdr:colOff>220980</xdr:colOff>
      <xdr:row>22</xdr:row>
      <xdr:rowOff>152400</xdr:rowOff>
    </xdr:to>
    <xdr:sp macro="" textlink="">
      <xdr:nvSpPr>
        <xdr:cNvPr id="13" name="Šipka: dolů 12">
          <a:extLst>
            <a:ext uri="{FF2B5EF4-FFF2-40B4-BE49-F238E27FC236}">
              <a16:creationId xmlns:a16="http://schemas.microsoft.com/office/drawing/2014/main" id="{5E19C2E5-AF52-4F44-83BD-3855A637BC7A}"/>
            </a:ext>
          </a:extLst>
        </xdr:cNvPr>
        <xdr:cNvSpPr/>
      </xdr:nvSpPr>
      <xdr:spPr>
        <a:xfrm>
          <a:off x="5204460" y="4183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30</xdr:row>
      <xdr:rowOff>38100</xdr:rowOff>
    </xdr:from>
    <xdr:to>
      <xdr:col>6</xdr:col>
      <xdr:colOff>220980</xdr:colOff>
      <xdr:row>30</xdr:row>
      <xdr:rowOff>160020</xdr:rowOff>
    </xdr:to>
    <xdr:sp macro="" textlink="">
      <xdr:nvSpPr>
        <xdr:cNvPr id="14" name="Šipka: dolů 13">
          <a:extLst>
            <a:ext uri="{FF2B5EF4-FFF2-40B4-BE49-F238E27FC236}">
              <a16:creationId xmlns:a16="http://schemas.microsoft.com/office/drawing/2014/main" id="{5BF01E94-668E-4294-92DE-80BE8670A9F5}"/>
            </a:ext>
          </a:extLst>
        </xdr:cNvPr>
        <xdr:cNvSpPr/>
      </xdr:nvSpPr>
      <xdr:spPr>
        <a:xfrm>
          <a:off x="5204460" y="5715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31</xdr:row>
      <xdr:rowOff>30480</xdr:rowOff>
    </xdr:from>
    <xdr:to>
      <xdr:col>6</xdr:col>
      <xdr:colOff>220980</xdr:colOff>
      <xdr:row>31</xdr:row>
      <xdr:rowOff>152400</xdr:rowOff>
    </xdr:to>
    <xdr:sp macro="" textlink="">
      <xdr:nvSpPr>
        <xdr:cNvPr id="15" name="Šipka: dolů 14">
          <a:extLst>
            <a:ext uri="{FF2B5EF4-FFF2-40B4-BE49-F238E27FC236}">
              <a16:creationId xmlns:a16="http://schemas.microsoft.com/office/drawing/2014/main" id="{A86BF7F9-E2B8-4477-ABB4-466702152795}"/>
            </a:ext>
          </a:extLst>
        </xdr:cNvPr>
        <xdr:cNvSpPr/>
      </xdr:nvSpPr>
      <xdr:spPr>
        <a:xfrm>
          <a:off x="5204460" y="5897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38</xdr:row>
      <xdr:rowOff>30480</xdr:rowOff>
    </xdr:from>
    <xdr:to>
      <xdr:col>2</xdr:col>
      <xdr:colOff>228600</xdr:colOff>
      <xdr:row>38</xdr:row>
      <xdr:rowOff>160020</xdr:rowOff>
    </xdr:to>
    <xdr:sp macro="" textlink="">
      <xdr:nvSpPr>
        <xdr:cNvPr id="21" name="Šipka: nahoru 20">
          <a:extLst>
            <a:ext uri="{FF2B5EF4-FFF2-40B4-BE49-F238E27FC236}">
              <a16:creationId xmlns:a16="http://schemas.microsoft.com/office/drawing/2014/main" id="{71C903F1-8D57-4E4E-8CAA-9C918E33758E}"/>
            </a:ext>
          </a:extLst>
        </xdr:cNvPr>
        <xdr:cNvSpPr/>
      </xdr:nvSpPr>
      <xdr:spPr>
        <a:xfrm>
          <a:off x="2244090" y="12755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39</xdr:row>
      <xdr:rowOff>30480</xdr:rowOff>
    </xdr:from>
    <xdr:to>
      <xdr:col>2</xdr:col>
      <xdr:colOff>220980</xdr:colOff>
      <xdr:row>39</xdr:row>
      <xdr:rowOff>152400</xdr:rowOff>
    </xdr:to>
    <xdr:sp macro="" textlink="">
      <xdr:nvSpPr>
        <xdr:cNvPr id="22" name="Šipka: dolů 21">
          <a:extLst>
            <a:ext uri="{FF2B5EF4-FFF2-40B4-BE49-F238E27FC236}">
              <a16:creationId xmlns:a16="http://schemas.microsoft.com/office/drawing/2014/main" id="{6D942531-C712-4563-A5A2-2DEBE8325FED}"/>
            </a:ext>
          </a:extLst>
        </xdr:cNvPr>
        <xdr:cNvSpPr/>
      </xdr:nvSpPr>
      <xdr:spPr>
        <a:xfrm>
          <a:off x="2251710" y="12946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42</xdr:row>
      <xdr:rowOff>30480</xdr:rowOff>
    </xdr:from>
    <xdr:to>
      <xdr:col>2</xdr:col>
      <xdr:colOff>228600</xdr:colOff>
      <xdr:row>42</xdr:row>
      <xdr:rowOff>160020</xdr:rowOff>
    </xdr:to>
    <xdr:sp macro="" textlink="">
      <xdr:nvSpPr>
        <xdr:cNvPr id="23" name="Šipka: nahoru 22">
          <a:extLst>
            <a:ext uri="{FF2B5EF4-FFF2-40B4-BE49-F238E27FC236}">
              <a16:creationId xmlns:a16="http://schemas.microsoft.com/office/drawing/2014/main" id="{82DB058E-1CD4-47AD-A506-123E033B6912}"/>
            </a:ext>
          </a:extLst>
        </xdr:cNvPr>
        <xdr:cNvSpPr/>
      </xdr:nvSpPr>
      <xdr:spPr>
        <a:xfrm>
          <a:off x="2415540" y="12946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43</xdr:row>
      <xdr:rowOff>30480</xdr:rowOff>
    </xdr:from>
    <xdr:to>
      <xdr:col>2</xdr:col>
      <xdr:colOff>220980</xdr:colOff>
      <xdr:row>43</xdr:row>
      <xdr:rowOff>152400</xdr:rowOff>
    </xdr:to>
    <xdr:sp macro="" textlink="">
      <xdr:nvSpPr>
        <xdr:cNvPr id="24" name="Šipka: dolů 23">
          <a:extLst>
            <a:ext uri="{FF2B5EF4-FFF2-40B4-BE49-F238E27FC236}">
              <a16:creationId xmlns:a16="http://schemas.microsoft.com/office/drawing/2014/main" id="{E14C9D5D-0D95-41CB-BCBE-7A0ABE23512C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5" name="Šipka: nahoru 24">
          <a:extLst>
            <a:ext uri="{FF2B5EF4-FFF2-40B4-BE49-F238E27FC236}">
              <a16:creationId xmlns:a16="http://schemas.microsoft.com/office/drawing/2014/main" id="{F6F9C4F4-0D42-4E21-A6CB-0E02F5AC3E68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26" name="Šipka: nahoru 25">
          <a:extLst>
            <a:ext uri="{FF2B5EF4-FFF2-40B4-BE49-F238E27FC236}">
              <a16:creationId xmlns:a16="http://schemas.microsoft.com/office/drawing/2014/main" id="{0AAFCA7F-9C6F-49B6-B461-845D9005024D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27" name="Šipka: nahoru 26">
          <a:extLst>
            <a:ext uri="{FF2B5EF4-FFF2-40B4-BE49-F238E27FC236}">
              <a16:creationId xmlns:a16="http://schemas.microsoft.com/office/drawing/2014/main" id="{EDF09D88-9B2E-473E-B9B6-1A25A5BD4F43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28" name="Šipka: nahoru 27">
          <a:extLst>
            <a:ext uri="{FF2B5EF4-FFF2-40B4-BE49-F238E27FC236}">
              <a16:creationId xmlns:a16="http://schemas.microsoft.com/office/drawing/2014/main" id="{4707239C-32ED-4F33-9E74-6C9A883560D1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33" name="Šipka: dolů 32">
          <a:extLst>
            <a:ext uri="{FF2B5EF4-FFF2-40B4-BE49-F238E27FC236}">
              <a16:creationId xmlns:a16="http://schemas.microsoft.com/office/drawing/2014/main" id="{A973B952-C492-4B59-835F-F7EC2823E710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34" name="Šipka: dolů 33">
          <a:extLst>
            <a:ext uri="{FF2B5EF4-FFF2-40B4-BE49-F238E27FC236}">
              <a16:creationId xmlns:a16="http://schemas.microsoft.com/office/drawing/2014/main" id="{94A74E95-0B7D-48B1-8BBF-A59914658550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21</xdr:row>
      <xdr:rowOff>30480</xdr:rowOff>
    </xdr:from>
    <xdr:to>
      <xdr:col>6</xdr:col>
      <xdr:colOff>220980</xdr:colOff>
      <xdr:row>21</xdr:row>
      <xdr:rowOff>152400</xdr:rowOff>
    </xdr:to>
    <xdr:sp macro="" textlink="">
      <xdr:nvSpPr>
        <xdr:cNvPr id="35" name="Šipka: dolů 34">
          <a:extLst>
            <a:ext uri="{FF2B5EF4-FFF2-40B4-BE49-F238E27FC236}">
              <a16:creationId xmlns:a16="http://schemas.microsoft.com/office/drawing/2014/main" id="{9BB4852E-8604-4861-ADF0-3A625CE0FC4C}"/>
            </a:ext>
          </a:extLst>
        </xdr:cNvPr>
        <xdr:cNvSpPr/>
      </xdr:nvSpPr>
      <xdr:spPr>
        <a:xfrm>
          <a:off x="5375910" y="3992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22</xdr:row>
      <xdr:rowOff>30480</xdr:rowOff>
    </xdr:from>
    <xdr:to>
      <xdr:col>6</xdr:col>
      <xdr:colOff>220980</xdr:colOff>
      <xdr:row>22</xdr:row>
      <xdr:rowOff>152400</xdr:rowOff>
    </xdr:to>
    <xdr:sp macro="" textlink="">
      <xdr:nvSpPr>
        <xdr:cNvPr id="36" name="Šipka: dolů 35">
          <a:extLst>
            <a:ext uri="{FF2B5EF4-FFF2-40B4-BE49-F238E27FC236}">
              <a16:creationId xmlns:a16="http://schemas.microsoft.com/office/drawing/2014/main" id="{F45316C3-0D31-4760-B531-E3B18CB3C199}"/>
            </a:ext>
          </a:extLst>
        </xdr:cNvPr>
        <xdr:cNvSpPr/>
      </xdr:nvSpPr>
      <xdr:spPr>
        <a:xfrm>
          <a:off x="5375910" y="41833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30</xdr:row>
      <xdr:rowOff>38100</xdr:rowOff>
    </xdr:from>
    <xdr:to>
      <xdr:col>6</xdr:col>
      <xdr:colOff>220980</xdr:colOff>
      <xdr:row>30</xdr:row>
      <xdr:rowOff>160020</xdr:rowOff>
    </xdr:to>
    <xdr:sp macro="" textlink="">
      <xdr:nvSpPr>
        <xdr:cNvPr id="37" name="Šipka: dolů 36">
          <a:extLst>
            <a:ext uri="{FF2B5EF4-FFF2-40B4-BE49-F238E27FC236}">
              <a16:creationId xmlns:a16="http://schemas.microsoft.com/office/drawing/2014/main" id="{F70BAFFD-B194-4733-97E3-1FFC43E51349}"/>
            </a:ext>
          </a:extLst>
        </xdr:cNvPr>
        <xdr:cNvSpPr/>
      </xdr:nvSpPr>
      <xdr:spPr>
        <a:xfrm>
          <a:off x="5375910" y="5715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99060</xdr:colOff>
      <xdr:row>31</xdr:row>
      <xdr:rowOff>30480</xdr:rowOff>
    </xdr:from>
    <xdr:to>
      <xdr:col>6</xdr:col>
      <xdr:colOff>220980</xdr:colOff>
      <xdr:row>31</xdr:row>
      <xdr:rowOff>152400</xdr:rowOff>
    </xdr:to>
    <xdr:sp macro="" textlink="">
      <xdr:nvSpPr>
        <xdr:cNvPr id="38" name="Šipka: dolů 37">
          <a:extLst>
            <a:ext uri="{FF2B5EF4-FFF2-40B4-BE49-F238E27FC236}">
              <a16:creationId xmlns:a16="http://schemas.microsoft.com/office/drawing/2014/main" id="{605C30CB-3ED9-45A5-A985-F8CAB649F1B4}"/>
            </a:ext>
          </a:extLst>
        </xdr:cNvPr>
        <xdr:cNvSpPr/>
      </xdr:nvSpPr>
      <xdr:spPr>
        <a:xfrm>
          <a:off x="5375910" y="5897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91440</xdr:colOff>
      <xdr:row>42</xdr:row>
      <xdr:rowOff>30480</xdr:rowOff>
    </xdr:from>
    <xdr:to>
      <xdr:col>2</xdr:col>
      <xdr:colOff>228600</xdr:colOff>
      <xdr:row>42</xdr:row>
      <xdr:rowOff>160020</xdr:rowOff>
    </xdr:to>
    <xdr:sp macro="" textlink="">
      <xdr:nvSpPr>
        <xdr:cNvPr id="44" name="Šipka: nahoru 43">
          <a:extLst>
            <a:ext uri="{FF2B5EF4-FFF2-40B4-BE49-F238E27FC236}">
              <a16:creationId xmlns:a16="http://schemas.microsoft.com/office/drawing/2014/main" id="{8DEF899E-0030-448C-A00E-3AB8161E1D08}"/>
            </a:ext>
          </a:extLst>
        </xdr:cNvPr>
        <xdr:cNvSpPr/>
      </xdr:nvSpPr>
      <xdr:spPr>
        <a:xfrm>
          <a:off x="2415540" y="12946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99060</xdr:colOff>
      <xdr:row>43</xdr:row>
      <xdr:rowOff>30480</xdr:rowOff>
    </xdr:from>
    <xdr:to>
      <xdr:col>2</xdr:col>
      <xdr:colOff>220980</xdr:colOff>
      <xdr:row>43</xdr:row>
      <xdr:rowOff>152400</xdr:rowOff>
    </xdr:to>
    <xdr:sp macro="" textlink="">
      <xdr:nvSpPr>
        <xdr:cNvPr id="45" name="Šipka: dolů 44">
          <a:extLst>
            <a:ext uri="{FF2B5EF4-FFF2-40B4-BE49-F238E27FC236}">
              <a16:creationId xmlns:a16="http://schemas.microsoft.com/office/drawing/2014/main" id="{B9E9F820-AAC5-4164-A28A-BE8C52F9A383}"/>
            </a:ext>
          </a:extLst>
        </xdr:cNvPr>
        <xdr:cNvSpPr/>
      </xdr:nvSpPr>
      <xdr:spPr>
        <a:xfrm>
          <a:off x="2423160" y="13136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" name="Šipka: nahoru 1">
          <a:extLst>
            <a:ext uri="{FF2B5EF4-FFF2-40B4-BE49-F238E27FC236}">
              <a16:creationId xmlns:a16="http://schemas.microsoft.com/office/drawing/2014/main" id="{16263A77-54CE-4FFD-BE11-D4A3A7A39DA6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3" name="Šipka: nahoru 2">
          <a:extLst>
            <a:ext uri="{FF2B5EF4-FFF2-40B4-BE49-F238E27FC236}">
              <a16:creationId xmlns:a16="http://schemas.microsoft.com/office/drawing/2014/main" id="{4C2AF15D-C513-42D8-BF5A-B9D863C7B594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4" name="Šipka: nahoru 3">
          <a:extLst>
            <a:ext uri="{FF2B5EF4-FFF2-40B4-BE49-F238E27FC236}">
              <a16:creationId xmlns:a16="http://schemas.microsoft.com/office/drawing/2014/main" id="{15EE7070-7B32-4D1E-BA89-B30B7C639BB0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164D29E0-80E3-46EB-9DDC-3004022AC44D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31</xdr:row>
      <xdr:rowOff>30480</xdr:rowOff>
    </xdr:from>
    <xdr:to>
      <xdr:col>6</xdr:col>
      <xdr:colOff>213360</xdr:colOff>
      <xdr:row>31</xdr:row>
      <xdr:rowOff>160020</xdr:rowOff>
    </xdr:to>
    <xdr:sp macro="" textlink="">
      <xdr:nvSpPr>
        <xdr:cNvPr id="6" name="Šipka: nahoru 5">
          <a:extLst>
            <a:ext uri="{FF2B5EF4-FFF2-40B4-BE49-F238E27FC236}">
              <a16:creationId xmlns:a16="http://schemas.microsoft.com/office/drawing/2014/main" id="{41CE1658-64E6-4B43-BEB7-EB4BC4E2601B}"/>
            </a:ext>
          </a:extLst>
        </xdr:cNvPr>
        <xdr:cNvSpPr/>
      </xdr:nvSpPr>
      <xdr:spPr>
        <a:xfrm>
          <a:off x="535305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32</xdr:row>
      <xdr:rowOff>30480</xdr:rowOff>
    </xdr:from>
    <xdr:to>
      <xdr:col>6</xdr:col>
      <xdr:colOff>213360</xdr:colOff>
      <xdr:row>32</xdr:row>
      <xdr:rowOff>160020</xdr:rowOff>
    </xdr:to>
    <xdr:sp macro="" textlink="">
      <xdr:nvSpPr>
        <xdr:cNvPr id="7" name="Šipka: nahoru 6">
          <a:extLst>
            <a:ext uri="{FF2B5EF4-FFF2-40B4-BE49-F238E27FC236}">
              <a16:creationId xmlns:a16="http://schemas.microsoft.com/office/drawing/2014/main" id="{BA883574-18E8-4E16-9770-7BD90474C022}"/>
            </a:ext>
          </a:extLst>
        </xdr:cNvPr>
        <xdr:cNvSpPr/>
      </xdr:nvSpPr>
      <xdr:spPr>
        <a:xfrm>
          <a:off x="535305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10" name="Šipka: dolů 9">
          <a:extLst>
            <a:ext uri="{FF2B5EF4-FFF2-40B4-BE49-F238E27FC236}">
              <a16:creationId xmlns:a16="http://schemas.microsoft.com/office/drawing/2014/main" id="{D10CEC93-C72D-4247-83C3-8CA5429438AA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11" name="Šipka: dolů 10">
          <a:extLst>
            <a:ext uri="{FF2B5EF4-FFF2-40B4-BE49-F238E27FC236}">
              <a16:creationId xmlns:a16="http://schemas.microsoft.com/office/drawing/2014/main" id="{9BE937A2-535D-4C59-8FD7-9316E8215666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16</xdr:row>
      <xdr:rowOff>22860</xdr:rowOff>
    </xdr:from>
    <xdr:to>
      <xdr:col>6</xdr:col>
      <xdr:colOff>213360</xdr:colOff>
      <xdr:row>16</xdr:row>
      <xdr:rowOff>152400</xdr:rowOff>
    </xdr:to>
    <xdr:sp macro="" textlink="">
      <xdr:nvSpPr>
        <xdr:cNvPr id="23" name="Šipka: nahoru 22">
          <a:extLst>
            <a:ext uri="{FF2B5EF4-FFF2-40B4-BE49-F238E27FC236}">
              <a16:creationId xmlns:a16="http://schemas.microsoft.com/office/drawing/2014/main" id="{878A4A10-1AFD-4868-96E7-05E7ED26A531}"/>
            </a:ext>
          </a:extLst>
        </xdr:cNvPr>
        <xdr:cNvSpPr/>
      </xdr:nvSpPr>
      <xdr:spPr>
        <a:xfrm>
          <a:off x="5353050" y="3032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15</xdr:row>
      <xdr:rowOff>22860</xdr:rowOff>
    </xdr:from>
    <xdr:to>
      <xdr:col>6</xdr:col>
      <xdr:colOff>213360</xdr:colOff>
      <xdr:row>15</xdr:row>
      <xdr:rowOff>152400</xdr:rowOff>
    </xdr:to>
    <xdr:sp macro="" textlink="">
      <xdr:nvSpPr>
        <xdr:cNvPr id="24" name="Šipka: nahoru 23">
          <a:extLst>
            <a:ext uri="{FF2B5EF4-FFF2-40B4-BE49-F238E27FC236}">
              <a16:creationId xmlns:a16="http://schemas.microsoft.com/office/drawing/2014/main" id="{E7E12AAF-6DE7-45F2-8515-4CB4A46CB05A}"/>
            </a:ext>
          </a:extLst>
        </xdr:cNvPr>
        <xdr:cNvSpPr/>
      </xdr:nvSpPr>
      <xdr:spPr>
        <a:xfrm>
          <a:off x="5353050" y="2842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24</xdr:row>
      <xdr:rowOff>22860</xdr:rowOff>
    </xdr:from>
    <xdr:to>
      <xdr:col>6</xdr:col>
      <xdr:colOff>228600</xdr:colOff>
      <xdr:row>24</xdr:row>
      <xdr:rowOff>152400</xdr:rowOff>
    </xdr:to>
    <xdr:sp macro="" textlink="">
      <xdr:nvSpPr>
        <xdr:cNvPr id="25" name="Šipka: nahoru 24">
          <a:extLst>
            <a:ext uri="{FF2B5EF4-FFF2-40B4-BE49-F238E27FC236}">
              <a16:creationId xmlns:a16="http://schemas.microsoft.com/office/drawing/2014/main" id="{66F4877E-781B-4E0F-9F13-4AD6C7CBB5D9}"/>
            </a:ext>
          </a:extLst>
        </xdr:cNvPr>
        <xdr:cNvSpPr/>
      </xdr:nvSpPr>
      <xdr:spPr>
        <a:xfrm>
          <a:off x="5368290" y="45567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91440</xdr:colOff>
      <xdr:row>25</xdr:row>
      <xdr:rowOff>22860</xdr:rowOff>
    </xdr:from>
    <xdr:to>
      <xdr:col>6</xdr:col>
      <xdr:colOff>228600</xdr:colOff>
      <xdr:row>25</xdr:row>
      <xdr:rowOff>152400</xdr:rowOff>
    </xdr:to>
    <xdr:sp macro="" textlink="">
      <xdr:nvSpPr>
        <xdr:cNvPr id="26" name="Šipka: nahoru 25">
          <a:extLst>
            <a:ext uri="{FF2B5EF4-FFF2-40B4-BE49-F238E27FC236}">
              <a16:creationId xmlns:a16="http://schemas.microsoft.com/office/drawing/2014/main" id="{896226F8-5506-419D-B86F-D66FA37AA60D}"/>
            </a:ext>
          </a:extLst>
        </xdr:cNvPr>
        <xdr:cNvSpPr/>
      </xdr:nvSpPr>
      <xdr:spPr>
        <a:xfrm>
          <a:off x="5368290" y="474726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31</xdr:row>
      <xdr:rowOff>30480</xdr:rowOff>
    </xdr:from>
    <xdr:to>
      <xdr:col>6</xdr:col>
      <xdr:colOff>213360</xdr:colOff>
      <xdr:row>31</xdr:row>
      <xdr:rowOff>160020</xdr:rowOff>
    </xdr:to>
    <xdr:sp macro="" textlink="">
      <xdr:nvSpPr>
        <xdr:cNvPr id="27" name="Šipka: nahoru 26">
          <a:extLst>
            <a:ext uri="{FF2B5EF4-FFF2-40B4-BE49-F238E27FC236}">
              <a16:creationId xmlns:a16="http://schemas.microsoft.com/office/drawing/2014/main" id="{9A1772F1-2E31-419A-91AE-C8FA56966E34}"/>
            </a:ext>
          </a:extLst>
        </xdr:cNvPr>
        <xdr:cNvSpPr/>
      </xdr:nvSpPr>
      <xdr:spPr>
        <a:xfrm>
          <a:off x="5353050" y="62788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32</xdr:row>
      <xdr:rowOff>30480</xdr:rowOff>
    </xdr:from>
    <xdr:to>
      <xdr:col>6</xdr:col>
      <xdr:colOff>213360</xdr:colOff>
      <xdr:row>32</xdr:row>
      <xdr:rowOff>160020</xdr:rowOff>
    </xdr:to>
    <xdr:sp macro="" textlink="">
      <xdr:nvSpPr>
        <xdr:cNvPr id="28" name="Šipka: nahoru 27">
          <a:extLst>
            <a:ext uri="{FF2B5EF4-FFF2-40B4-BE49-F238E27FC236}">
              <a16:creationId xmlns:a16="http://schemas.microsoft.com/office/drawing/2014/main" id="{884ED538-BFBF-4BEA-BB6F-2018F6383EBB}"/>
            </a:ext>
          </a:extLst>
        </xdr:cNvPr>
        <xdr:cNvSpPr/>
      </xdr:nvSpPr>
      <xdr:spPr>
        <a:xfrm>
          <a:off x="5353050" y="646938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12</xdr:row>
      <xdr:rowOff>38100</xdr:rowOff>
    </xdr:from>
    <xdr:to>
      <xdr:col>6</xdr:col>
      <xdr:colOff>198120</xdr:colOff>
      <xdr:row>12</xdr:row>
      <xdr:rowOff>160020</xdr:rowOff>
    </xdr:to>
    <xdr:sp macro="" textlink="">
      <xdr:nvSpPr>
        <xdr:cNvPr id="31" name="Šipka: dolů 30">
          <a:extLst>
            <a:ext uri="{FF2B5EF4-FFF2-40B4-BE49-F238E27FC236}">
              <a16:creationId xmlns:a16="http://schemas.microsoft.com/office/drawing/2014/main" id="{6F08CF57-245D-4DFD-B81C-1E4872FD9A91}"/>
            </a:ext>
          </a:extLst>
        </xdr:cNvPr>
        <xdr:cNvSpPr/>
      </xdr:nvSpPr>
      <xdr:spPr>
        <a:xfrm>
          <a:off x="5353050" y="228600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6</xdr:col>
      <xdr:colOff>76200</xdr:colOff>
      <xdr:row>13</xdr:row>
      <xdr:rowOff>30480</xdr:rowOff>
    </xdr:from>
    <xdr:to>
      <xdr:col>6</xdr:col>
      <xdr:colOff>198120</xdr:colOff>
      <xdr:row>13</xdr:row>
      <xdr:rowOff>152400</xdr:rowOff>
    </xdr:to>
    <xdr:sp macro="" textlink="">
      <xdr:nvSpPr>
        <xdr:cNvPr id="32" name="Šipka: dolů 31">
          <a:extLst>
            <a:ext uri="{FF2B5EF4-FFF2-40B4-BE49-F238E27FC236}">
              <a16:creationId xmlns:a16="http://schemas.microsoft.com/office/drawing/2014/main" id="{FBF23F8F-8D81-4F50-93AA-F2847F9D0018}"/>
            </a:ext>
          </a:extLst>
        </xdr:cNvPr>
        <xdr:cNvSpPr/>
      </xdr:nvSpPr>
      <xdr:spPr>
        <a:xfrm>
          <a:off x="5353050" y="246888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13</xdr:row>
      <xdr:rowOff>19050</xdr:rowOff>
    </xdr:from>
    <xdr:to>
      <xdr:col>11</xdr:col>
      <xdr:colOff>194310</xdr:colOff>
      <xdr:row>13</xdr:row>
      <xdr:rowOff>148590</xdr:rowOff>
    </xdr:to>
    <xdr:sp macro="" textlink="">
      <xdr:nvSpPr>
        <xdr:cNvPr id="2" name="Šipka: nahoru 1">
          <a:extLst>
            <a:ext uri="{FF2B5EF4-FFF2-40B4-BE49-F238E27FC236}">
              <a16:creationId xmlns:a16="http://schemas.microsoft.com/office/drawing/2014/main" id="{695175AB-6036-472F-A999-65EDCE1D951D}"/>
            </a:ext>
          </a:extLst>
        </xdr:cNvPr>
        <xdr:cNvSpPr/>
      </xdr:nvSpPr>
      <xdr:spPr>
        <a:xfrm>
          <a:off x="6581775" y="2466975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66675</xdr:colOff>
      <xdr:row>11</xdr:row>
      <xdr:rowOff>28575</xdr:rowOff>
    </xdr:from>
    <xdr:to>
      <xdr:col>11</xdr:col>
      <xdr:colOff>203835</xdr:colOff>
      <xdr:row>11</xdr:row>
      <xdr:rowOff>158115</xdr:rowOff>
    </xdr:to>
    <xdr:sp macro="" textlink="">
      <xdr:nvSpPr>
        <xdr:cNvPr id="4" name="Šipka: nahoru 3">
          <a:extLst>
            <a:ext uri="{FF2B5EF4-FFF2-40B4-BE49-F238E27FC236}">
              <a16:creationId xmlns:a16="http://schemas.microsoft.com/office/drawing/2014/main" id="{EC2BE0DE-3EB1-4083-94AC-9E6843071121}"/>
            </a:ext>
          </a:extLst>
        </xdr:cNvPr>
        <xdr:cNvSpPr/>
      </xdr:nvSpPr>
      <xdr:spPr>
        <a:xfrm>
          <a:off x="6591300" y="20955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66675</xdr:colOff>
      <xdr:row>18</xdr:row>
      <xdr:rowOff>28575</xdr:rowOff>
    </xdr:from>
    <xdr:to>
      <xdr:col>11</xdr:col>
      <xdr:colOff>203835</xdr:colOff>
      <xdr:row>18</xdr:row>
      <xdr:rowOff>158115</xdr:rowOff>
    </xdr:to>
    <xdr:sp macro="" textlink="">
      <xdr:nvSpPr>
        <xdr:cNvPr id="10" name="Šipka: nahoru 9">
          <a:extLst>
            <a:ext uri="{FF2B5EF4-FFF2-40B4-BE49-F238E27FC236}">
              <a16:creationId xmlns:a16="http://schemas.microsoft.com/office/drawing/2014/main" id="{4691C578-8C59-4743-B1BC-250A8FA54ABC}"/>
            </a:ext>
          </a:extLst>
        </xdr:cNvPr>
        <xdr:cNvSpPr/>
      </xdr:nvSpPr>
      <xdr:spPr>
        <a:xfrm>
          <a:off x="6591300" y="20955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66675</xdr:colOff>
      <xdr:row>19</xdr:row>
      <xdr:rowOff>28575</xdr:rowOff>
    </xdr:from>
    <xdr:to>
      <xdr:col>11</xdr:col>
      <xdr:colOff>203835</xdr:colOff>
      <xdr:row>19</xdr:row>
      <xdr:rowOff>158115</xdr:rowOff>
    </xdr:to>
    <xdr:sp macro="" textlink="">
      <xdr:nvSpPr>
        <xdr:cNvPr id="11" name="Šipka: nahoru 10">
          <a:extLst>
            <a:ext uri="{FF2B5EF4-FFF2-40B4-BE49-F238E27FC236}">
              <a16:creationId xmlns:a16="http://schemas.microsoft.com/office/drawing/2014/main" id="{E7CAD982-0146-4286-AB00-7D48496EB9EC}"/>
            </a:ext>
          </a:extLst>
        </xdr:cNvPr>
        <xdr:cNvSpPr/>
      </xdr:nvSpPr>
      <xdr:spPr>
        <a:xfrm>
          <a:off x="6591300" y="20955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66675</xdr:colOff>
      <xdr:row>24</xdr:row>
      <xdr:rowOff>28575</xdr:rowOff>
    </xdr:from>
    <xdr:to>
      <xdr:col>11</xdr:col>
      <xdr:colOff>203835</xdr:colOff>
      <xdr:row>24</xdr:row>
      <xdr:rowOff>158115</xdr:rowOff>
    </xdr:to>
    <xdr:sp macro="" textlink="">
      <xdr:nvSpPr>
        <xdr:cNvPr id="12" name="Šipka: nahoru 11">
          <a:extLst>
            <a:ext uri="{FF2B5EF4-FFF2-40B4-BE49-F238E27FC236}">
              <a16:creationId xmlns:a16="http://schemas.microsoft.com/office/drawing/2014/main" id="{63FC3539-E96A-4EDE-B8DA-BBAC2B68755D}"/>
            </a:ext>
          </a:extLst>
        </xdr:cNvPr>
        <xdr:cNvSpPr/>
      </xdr:nvSpPr>
      <xdr:spPr>
        <a:xfrm>
          <a:off x="6591300" y="34290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66675</xdr:colOff>
      <xdr:row>25</xdr:row>
      <xdr:rowOff>28575</xdr:rowOff>
    </xdr:from>
    <xdr:to>
      <xdr:col>11</xdr:col>
      <xdr:colOff>203835</xdr:colOff>
      <xdr:row>25</xdr:row>
      <xdr:rowOff>158115</xdr:rowOff>
    </xdr:to>
    <xdr:sp macro="" textlink="">
      <xdr:nvSpPr>
        <xdr:cNvPr id="13" name="Šipka: nahoru 12">
          <a:extLst>
            <a:ext uri="{FF2B5EF4-FFF2-40B4-BE49-F238E27FC236}">
              <a16:creationId xmlns:a16="http://schemas.microsoft.com/office/drawing/2014/main" id="{4AD4CB79-5755-4C02-A9BA-F1B2156135BF}"/>
            </a:ext>
          </a:extLst>
        </xdr:cNvPr>
        <xdr:cNvSpPr/>
      </xdr:nvSpPr>
      <xdr:spPr>
        <a:xfrm>
          <a:off x="6591300" y="34290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66675</xdr:colOff>
      <xdr:row>12</xdr:row>
      <xdr:rowOff>47625</xdr:rowOff>
    </xdr:from>
    <xdr:to>
      <xdr:col>11</xdr:col>
      <xdr:colOff>188595</xdr:colOff>
      <xdr:row>12</xdr:row>
      <xdr:rowOff>169545</xdr:rowOff>
    </xdr:to>
    <xdr:sp macro="" textlink="">
      <xdr:nvSpPr>
        <xdr:cNvPr id="14" name="Šipka: dolů 13">
          <a:extLst>
            <a:ext uri="{FF2B5EF4-FFF2-40B4-BE49-F238E27FC236}">
              <a16:creationId xmlns:a16="http://schemas.microsoft.com/office/drawing/2014/main" id="{47C3DD86-0ECF-48CF-9682-6B0D79825A9C}"/>
            </a:ext>
          </a:extLst>
        </xdr:cNvPr>
        <xdr:cNvSpPr/>
      </xdr:nvSpPr>
      <xdr:spPr>
        <a:xfrm>
          <a:off x="6591300" y="230505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66675</xdr:colOff>
      <xdr:row>10</xdr:row>
      <xdr:rowOff>47625</xdr:rowOff>
    </xdr:from>
    <xdr:to>
      <xdr:col>11</xdr:col>
      <xdr:colOff>188595</xdr:colOff>
      <xdr:row>10</xdr:row>
      <xdr:rowOff>169545</xdr:rowOff>
    </xdr:to>
    <xdr:sp macro="" textlink="">
      <xdr:nvSpPr>
        <xdr:cNvPr id="15" name="Šipka: dolů 14">
          <a:extLst>
            <a:ext uri="{FF2B5EF4-FFF2-40B4-BE49-F238E27FC236}">
              <a16:creationId xmlns:a16="http://schemas.microsoft.com/office/drawing/2014/main" id="{EE31F4F5-24DB-482F-B4E4-B9E848357863}"/>
            </a:ext>
          </a:extLst>
        </xdr:cNvPr>
        <xdr:cNvSpPr/>
      </xdr:nvSpPr>
      <xdr:spPr>
        <a:xfrm>
          <a:off x="6591300" y="230505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11</xdr:row>
      <xdr:rowOff>47625</xdr:rowOff>
    </xdr:from>
    <xdr:to>
      <xdr:col>11</xdr:col>
      <xdr:colOff>188595</xdr:colOff>
      <xdr:row>11</xdr:row>
      <xdr:rowOff>169545</xdr:rowOff>
    </xdr:to>
    <xdr:sp macro="" textlink="">
      <xdr:nvSpPr>
        <xdr:cNvPr id="2" name="Šipka: dolů 1">
          <a:extLst>
            <a:ext uri="{FF2B5EF4-FFF2-40B4-BE49-F238E27FC236}">
              <a16:creationId xmlns:a16="http://schemas.microsoft.com/office/drawing/2014/main" id="{C8F40379-884A-49D7-9E68-5820E328BE1A}"/>
            </a:ext>
          </a:extLst>
        </xdr:cNvPr>
        <xdr:cNvSpPr/>
      </xdr:nvSpPr>
      <xdr:spPr>
        <a:xfrm>
          <a:off x="6591300" y="211455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66675</xdr:colOff>
      <xdr:row>13</xdr:row>
      <xdr:rowOff>38100</xdr:rowOff>
    </xdr:from>
    <xdr:to>
      <xdr:col>11</xdr:col>
      <xdr:colOff>188595</xdr:colOff>
      <xdr:row>13</xdr:row>
      <xdr:rowOff>160020</xdr:rowOff>
    </xdr:to>
    <xdr:sp macro="" textlink="">
      <xdr:nvSpPr>
        <xdr:cNvPr id="3" name="Šipka: dolů 2">
          <a:extLst>
            <a:ext uri="{FF2B5EF4-FFF2-40B4-BE49-F238E27FC236}">
              <a16:creationId xmlns:a16="http://schemas.microsoft.com/office/drawing/2014/main" id="{100BDA64-2A44-41CD-B703-EDAC8248AB2D}"/>
            </a:ext>
          </a:extLst>
        </xdr:cNvPr>
        <xdr:cNvSpPr/>
      </xdr:nvSpPr>
      <xdr:spPr>
        <a:xfrm>
          <a:off x="6591300" y="2486025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57150</xdr:colOff>
      <xdr:row>18</xdr:row>
      <xdr:rowOff>28575</xdr:rowOff>
    </xdr:from>
    <xdr:to>
      <xdr:col>11</xdr:col>
      <xdr:colOff>194310</xdr:colOff>
      <xdr:row>18</xdr:row>
      <xdr:rowOff>158115</xdr:rowOff>
    </xdr:to>
    <xdr:sp macro="" textlink="">
      <xdr:nvSpPr>
        <xdr:cNvPr id="4" name="Šipka: nahoru 3">
          <a:extLst>
            <a:ext uri="{FF2B5EF4-FFF2-40B4-BE49-F238E27FC236}">
              <a16:creationId xmlns:a16="http://schemas.microsoft.com/office/drawing/2014/main" id="{42B7B10A-9C23-4A56-91A1-BA1FE8862B18}"/>
            </a:ext>
          </a:extLst>
        </xdr:cNvPr>
        <xdr:cNvSpPr/>
      </xdr:nvSpPr>
      <xdr:spPr>
        <a:xfrm>
          <a:off x="6581775" y="34290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66675</xdr:colOff>
      <xdr:row>14</xdr:row>
      <xdr:rowOff>19050</xdr:rowOff>
    </xdr:from>
    <xdr:to>
      <xdr:col>11</xdr:col>
      <xdr:colOff>203835</xdr:colOff>
      <xdr:row>14</xdr:row>
      <xdr:rowOff>148590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34C42E7A-8123-480B-8062-41B72D7DEE91}"/>
            </a:ext>
          </a:extLst>
        </xdr:cNvPr>
        <xdr:cNvSpPr/>
      </xdr:nvSpPr>
      <xdr:spPr>
        <a:xfrm>
          <a:off x="6591300" y="2657475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57150</xdr:colOff>
      <xdr:row>22</xdr:row>
      <xdr:rowOff>28575</xdr:rowOff>
    </xdr:from>
    <xdr:to>
      <xdr:col>11</xdr:col>
      <xdr:colOff>194310</xdr:colOff>
      <xdr:row>22</xdr:row>
      <xdr:rowOff>158115</xdr:rowOff>
    </xdr:to>
    <xdr:sp macro="" textlink="">
      <xdr:nvSpPr>
        <xdr:cNvPr id="8" name="Šipka: nahoru 7">
          <a:extLst>
            <a:ext uri="{FF2B5EF4-FFF2-40B4-BE49-F238E27FC236}">
              <a16:creationId xmlns:a16="http://schemas.microsoft.com/office/drawing/2014/main" id="{90641F28-7A66-4AF3-9826-B21D247F2184}"/>
            </a:ext>
          </a:extLst>
        </xdr:cNvPr>
        <xdr:cNvSpPr/>
      </xdr:nvSpPr>
      <xdr:spPr>
        <a:xfrm>
          <a:off x="6581775" y="34290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57150</xdr:colOff>
      <xdr:row>23</xdr:row>
      <xdr:rowOff>28575</xdr:rowOff>
    </xdr:from>
    <xdr:to>
      <xdr:col>11</xdr:col>
      <xdr:colOff>194310</xdr:colOff>
      <xdr:row>23</xdr:row>
      <xdr:rowOff>158115</xdr:rowOff>
    </xdr:to>
    <xdr:sp macro="" textlink="">
      <xdr:nvSpPr>
        <xdr:cNvPr id="9" name="Šipka: nahoru 8">
          <a:extLst>
            <a:ext uri="{FF2B5EF4-FFF2-40B4-BE49-F238E27FC236}">
              <a16:creationId xmlns:a16="http://schemas.microsoft.com/office/drawing/2014/main" id="{A4C5A19C-65B8-4B02-A7F4-46FB2B5A9B36}"/>
            </a:ext>
          </a:extLst>
        </xdr:cNvPr>
        <xdr:cNvSpPr/>
      </xdr:nvSpPr>
      <xdr:spPr>
        <a:xfrm>
          <a:off x="6581775" y="34290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57150</xdr:colOff>
      <xdr:row>30</xdr:row>
      <xdr:rowOff>28575</xdr:rowOff>
    </xdr:from>
    <xdr:to>
      <xdr:col>11</xdr:col>
      <xdr:colOff>194310</xdr:colOff>
      <xdr:row>30</xdr:row>
      <xdr:rowOff>158115</xdr:rowOff>
    </xdr:to>
    <xdr:sp macro="" textlink="">
      <xdr:nvSpPr>
        <xdr:cNvPr id="10" name="Šipka: nahoru 9">
          <a:extLst>
            <a:ext uri="{FF2B5EF4-FFF2-40B4-BE49-F238E27FC236}">
              <a16:creationId xmlns:a16="http://schemas.microsoft.com/office/drawing/2014/main" id="{E04B88E0-B33E-4284-B578-447678742AAB}"/>
            </a:ext>
          </a:extLst>
        </xdr:cNvPr>
        <xdr:cNvSpPr/>
      </xdr:nvSpPr>
      <xdr:spPr>
        <a:xfrm>
          <a:off x="6581775" y="41910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57150</xdr:colOff>
      <xdr:row>28</xdr:row>
      <xdr:rowOff>28575</xdr:rowOff>
    </xdr:from>
    <xdr:to>
      <xdr:col>11</xdr:col>
      <xdr:colOff>194310</xdr:colOff>
      <xdr:row>28</xdr:row>
      <xdr:rowOff>158115</xdr:rowOff>
    </xdr:to>
    <xdr:sp macro="" textlink="">
      <xdr:nvSpPr>
        <xdr:cNvPr id="11" name="Šipka: nahoru 10">
          <a:extLst>
            <a:ext uri="{FF2B5EF4-FFF2-40B4-BE49-F238E27FC236}">
              <a16:creationId xmlns:a16="http://schemas.microsoft.com/office/drawing/2014/main" id="{A27CEF8F-BE58-4C79-8569-444D7987331E}"/>
            </a:ext>
          </a:extLst>
        </xdr:cNvPr>
        <xdr:cNvSpPr/>
      </xdr:nvSpPr>
      <xdr:spPr>
        <a:xfrm>
          <a:off x="6581775" y="57150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11</xdr:row>
      <xdr:rowOff>47625</xdr:rowOff>
    </xdr:from>
    <xdr:to>
      <xdr:col>11</xdr:col>
      <xdr:colOff>188595</xdr:colOff>
      <xdr:row>11</xdr:row>
      <xdr:rowOff>169545</xdr:rowOff>
    </xdr:to>
    <xdr:sp macro="" textlink="">
      <xdr:nvSpPr>
        <xdr:cNvPr id="2" name="Šipka: dolů 1">
          <a:extLst>
            <a:ext uri="{FF2B5EF4-FFF2-40B4-BE49-F238E27FC236}">
              <a16:creationId xmlns:a16="http://schemas.microsoft.com/office/drawing/2014/main" id="{1E7B0CDC-4C40-46F9-BD7D-C847B8FB4964}"/>
            </a:ext>
          </a:extLst>
        </xdr:cNvPr>
        <xdr:cNvSpPr/>
      </xdr:nvSpPr>
      <xdr:spPr>
        <a:xfrm>
          <a:off x="6591300" y="2114550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66675</xdr:colOff>
      <xdr:row>12</xdr:row>
      <xdr:rowOff>38100</xdr:rowOff>
    </xdr:from>
    <xdr:to>
      <xdr:col>11</xdr:col>
      <xdr:colOff>188595</xdr:colOff>
      <xdr:row>12</xdr:row>
      <xdr:rowOff>160020</xdr:rowOff>
    </xdr:to>
    <xdr:sp macro="" textlink="">
      <xdr:nvSpPr>
        <xdr:cNvPr id="3" name="Šipka: dolů 2">
          <a:extLst>
            <a:ext uri="{FF2B5EF4-FFF2-40B4-BE49-F238E27FC236}">
              <a16:creationId xmlns:a16="http://schemas.microsoft.com/office/drawing/2014/main" id="{6EEA1C61-56CE-4842-A099-D16368DC7616}"/>
            </a:ext>
          </a:extLst>
        </xdr:cNvPr>
        <xdr:cNvSpPr/>
      </xdr:nvSpPr>
      <xdr:spPr>
        <a:xfrm>
          <a:off x="6591300" y="2295525"/>
          <a:ext cx="121920" cy="121920"/>
        </a:xfrm>
        <a:prstGeom prst="down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57150</xdr:colOff>
      <xdr:row>16</xdr:row>
      <xdr:rowOff>38100</xdr:rowOff>
    </xdr:from>
    <xdr:to>
      <xdr:col>11</xdr:col>
      <xdr:colOff>194310</xdr:colOff>
      <xdr:row>16</xdr:row>
      <xdr:rowOff>167640</xdr:rowOff>
    </xdr:to>
    <xdr:sp macro="" textlink="">
      <xdr:nvSpPr>
        <xdr:cNvPr id="5" name="Šipka: nahoru 4">
          <a:extLst>
            <a:ext uri="{FF2B5EF4-FFF2-40B4-BE49-F238E27FC236}">
              <a16:creationId xmlns:a16="http://schemas.microsoft.com/office/drawing/2014/main" id="{BA4C41BE-079E-4CFC-A526-DAF7FF4030CD}"/>
            </a:ext>
          </a:extLst>
        </xdr:cNvPr>
        <xdr:cNvSpPr/>
      </xdr:nvSpPr>
      <xdr:spPr>
        <a:xfrm>
          <a:off x="6581775" y="3057525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57150</xdr:colOff>
      <xdr:row>22</xdr:row>
      <xdr:rowOff>28575</xdr:rowOff>
    </xdr:from>
    <xdr:to>
      <xdr:col>11</xdr:col>
      <xdr:colOff>194310</xdr:colOff>
      <xdr:row>22</xdr:row>
      <xdr:rowOff>158115</xdr:rowOff>
    </xdr:to>
    <xdr:sp macro="" textlink="">
      <xdr:nvSpPr>
        <xdr:cNvPr id="6" name="Šipka: nahoru 5">
          <a:extLst>
            <a:ext uri="{FF2B5EF4-FFF2-40B4-BE49-F238E27FC236}">
              <a16:creationId xmlns:a16="http://schemas.microsoft.com/office/drawing/2014/main" id="{B70412C5-C180-4652-9862-31CE751AFE55}"/>
            </a:ext>
          </a:extLst>
        </xdr:cNvPr>
        <xdr:cNvSpPr/>
      </xdr:nvSpPr>
      <xdr:spPr>
        <a:xfrm>
          <a:off x="6581775" y="41910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47625</xdr:colOff>
      <xdr:row>29</xdr:row>
      <xdr:rowOff>28575</xdr:rowOff>
    </xdr:from>
    <xdr:to>
      <xdr:col>11</xdr:col>
      <xdr:colOff>184785</xdr:colOff>
      <xdr:row>29</xdr:row>
      <xdr:rowOff>158115</xdr:rowOff>
    </xdr:to>
    <xdr:sp macro="" textlink="">
      <xdr:nvSpPr>
        <xdr:cNvPr id="7" name="Šipka: nahoru 6">
          <a:extLst>
            <a:ext uri="{FF2B5EF4-FFF2-40B4-BE49-F238E27FC236}">
              <a16:creationId xmlns:a16="http://schemas.microsoft.com/office/drawing/2014/main" id="{907F11A8-2930-4DE1-A290-AFF5150C203B}"/>
            </a:ext>
          </a:extLst>
        </xdr:cNvPr>
        <xdr:cNvSpPr/>
      </xdr:nvSpPr>
      <xdr:spPr>
        <a:xfrm>
          <a:off x="6572250" y="55245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11</xdr:col>
      <xdr:colOff>57150</xdr:colOff>
      <xdr:row>21</xdr:row>
      <xdr:rowOff>28575</xdr:rowOff>
    </xdr:from>
    <xdr:to>
      <xdr:col>11</xdr:col>
      <xdr:colOff>194310</xdr:colOff>
      <xdr:row>21</xdr:row>
      <xdr:rowOff>158115</xdr:rowOff>
    </xdr:to>
    <xdr:sp macro="" textlink="">
      <xdr:nvSpPr>
        <xdr:cNvPr id="10" name="Šipka: nahoru 9">
          <a:extLst>
            <a:ext uri="{FF2B5EF4-FFF2-40B4-BE49-F238E27FC236}">
              <a16:creationId xmlns:a16="http://schemas.microsoft.com/office/drawing/2014/main" id="{B5E05C45-ECFF-462E-AA54-6FDAE3A35309}"/>
            </a:ext>
          </a:extLst>
        </xdr:cNvPr>
        <xdr:cNvSpPr/>
      </xdr:nvSpPr>
      <xdr:spPr>
        <a:xfrm>
          <a:off x="6581775" y="3429000"/>
          <a:ext cx="137160" cy="129540"/>
        </a:xfrm>
        <a:prstGeom prst="upArrow">
          <a:avLst/>
        </a:prstGeom>
        <a:solidFill>
          <a:srgbClr val="92D050"/>
        </a:solidFill>
        <a:ln>
          <a:solidFill>
            <a:srgbClr val="92D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ulka1343" displayName="Tabulka1343" ref="B1:G93" totalsRowShown="0" headerRowDxfId="7" dataDxfId="6">
  <autoFilter ref="B1:G93" xr:uid="{00000000-0009-0000-0100-000002000000}"/>
  <sortState xmlns:xlrd2="http://schemas.microsoft.com/office/spreadsheetml/2017/richdata2" ref="B2:G93">
    <sortCondition ref="B1:B93"/>
  </sortState>
  <tableColumns count="6">
    <tableColumn id="2" xr3:uid="{00000000-0010-0000-0000-000002000000}" name="Hráč" dataDxfId="5"/>
    <tableColumn id="3" xr3:uid="{00000000-0010-0000-0000-000003000000}" name="ročník" dataDxfId="4"/>
    <tableColumn id="4" xr3:uid="{00000000-0010-0000-0000-000004000000}" name="Klub" dataDxfId="3"/>
    <tableColumn id="5" xr3:uid="{00000000-0010-0000-0000-000005000000}" name="kategorie" dataDxfId="2">
      <calculatedColumnFormula>IF(C2&lt;MIN('věkové kategorie'!$A$3:$A$9),"",IFERROR(INDEX('věkové kategorie'!$C$3:$C$9,MATCH(C2,'věkové kategorie'!$B$3:$B$9,-1)),""))</calculatedColumnFormula>
    </tableColumn>
    <tableColumn id="6" xr3:uid="{00000000-0010-0000-0000-000006000000}" name="skr.klubu" dataDxfId="1"/>
    <tableColumn id="7" xr3:uid="{00000000-0010-0000-0000-000007000000}" name="Registrovaný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workbookViewId="0">
      <selection activeCell="F7" sqref="F7"/>
    </sheetView>
  </sheetViews>
  <sheetFormatPr defaultRowHeight="1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>
      <c r="A1" s="75" t="s">
        <v>0</v>
      </c>
      <c r="B1" s="76"/>
      <c r="C1" s="76"/>
      <c r="D1" s="76"/>
      <c r="E1" s="76"/>
      <c r="F1" s="77"/>
      <c r="G1" s="12"/>
    </row>
    <row r="2" spans="1:7" ht="14.45" customHeight="1">
      <c r="A2" s="78"/>
      <c r="B2" s="79"/>
      <c r="C2" s="79"/>
      <c r="D2" s="79"/>
      <c r="E2" s="79"/>
      <c r="F2" s="80"/>
      <c r="G2" s="12"/>
    </row>
    <row r="3" spans="1:7" ht="14.45" customHeight="1">
      <c r="A3" s="81" t="s">
        <v>1</v>
      </c>
      <c r="B3" s="82"/>
      <c r="C3" s="82"/>
      <c r="D3" s="82"/>
      <c r="E3" s="82"/>
      <c r="F3" s="83"/>
      <c r="G3" s="13"/>
    </row>
    <row r="4" spans="1:7" ht="14.45" customHeight="1">
      <c r="A4" s="84"/>
      <c r="B4" s="85"/>
      <c r="C4" s="85"/>
      <c r="D4" s="85"/>
      <c r="E4" s="85"/>
      <c r="F4" s="86"/>
      <c r="G4" s="13"/>
    </row>
    <row r="5" spans="1:7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>
      <c r="A6" s="23"/>
      <c r="B6" s="22" t="s">
        <v>8</v>
      </c>
      <c r="C6" s="23"/>
      <c r="D6" s="23"/>
      <c r="E6" s="23"/>
      <c r="F6" s="23"/>
      <c r="G6" s="1"/>
    </row>
    <row r="7" spans="1:7">
      <c r="A7" s="4" t="s">
        <v>9</v>
      </c>
      <c r="B7" s="29" t="s">
        <v>10</v>
      </c>
      <c r="C7" s="4" t="str">
        <f>IFERROR(VLOOKUP($B7,'seznam hráčů'!$B:$E,MATCH('seznam hráčů'!D$1,'seznam hráčů'!$B$1:$E$1,0),FALSE),"")</f>
        <v>TJ Záluží</v>
      </c>
      <c r="D7" s="4">
        <f>IFERROR(VLOOKUP($B7,'seznam hráčů'!$B:$E,MATCH('seznam hráčů'!C$1,'seznam hráčů'!$B$1:$E$1,0),FALSE),"")</f>
        <v>2010</v>
      </c>
      <c r="E7" s="4" t="str">
        <f>IFERROR(VLOOKUP($B7,'seznam hráčů'!$B:$E,MATCH('seznam hráčů'!E$1,'seznam hráčů'!$B$1:$E$1,0),FALSE),"")</f>
        <v>mlž</v>
      </c>
      <c r="F7" s="4">
        <v>1000</v>
      </c>
      <c r="G7" s="1"/>
    </row>
    <row r="8" spans="1:7">
      <c r="A8" s="4" t="s">
        <v>11</v>
      </c>
      <c r="B8" s="29" t="s">
        <v>12</v>
      </c>
      <c r="C8" s="4" t="str">
        <f>IFERROR(VLOOKUP($B8,'seznam hráčů'!$B:$E,MATCH('seznam hráčů'!D$1,'seznam hráčů'!$B$1:$E$1,0),FALSE),"")</f>
        <v>TJ Olešná</v>
      </c>
      <c r="D8" s="4">
        <f>IFERROR(VLOOKUP($B8,'seznam hráčů'!$B:$E,MATCH('seznam hráčů'!C$1,'seznam hráčů'!$B$1:$E$1,0),FALSE),"")</f>
        <v>2007</v>
      </c>
      <c r="E8" s="4" t="str">
        <f>IFERROR(VLOOKUP($B8,'seznam hráčů'!$B:$E,MATCH('seznam hráčů'!E$1,'seznam hráčů'!$B$1:$E$1,0),FALSE),"")</f>
        <v>dor</v>
      </c>
      <c r="F8" s="4">
        <v>970</v>
      </c>
      <c r="G8" s="1"/>
    </row>
    <row r="9" spans="1:7">
      <c r="A9" s="4" t="s">
        <v>13</v>
      </c>
      <c r="B9" s="29" t="s">
        <v>14</v>
      </c>
      <c r="C9" s="4" t="str">
        <f>IFERROR(VLOOKUP($B9,'seznam hráčů'!$B:$E,MATCH('seznam hráčů'!D$1,'seznam hráčů'!$B$1:$E$1,0),FALSE),"")</f>
        <v>T. J. Sokol Králův Dvůr</v>
      </c>
      <c r="D9" s="4">
        <f>IFERROR(VLOOKUP($B9,'seznam hráčů'!$B:$E,MATCH('seznam hráčů'!C$1,'seznam hráčů'!$B$1:$E$1,0),FALSE),"")</f>
        <v>2010</v>
      </c>
      <c r="E9" s="4" t="str">
        <f>IFERROR(VLOOKUP($B9,'seznam hráčů'!$B:$E,MATCH('seznam hráčů'!E$1,'seznam hráčů'!$B$1:$E$1,0),FALSE),"")</f>
        <v>mlž</v>
      </c>
      <c r="F9" s="4">
        <v>940</v>
      </c>
      <c r="G9" s="1"/>
    </row>
    <row r="10" spans="1:7">
      <c r="A10" s="4" t="s">
        <v>15</v>
      </c>
      <c r="B10" s="29" t="s">
        <v>16</v>
      </c>
      <c r="C10" s="4" t="str">
        <f>IFERROR(VLOOKUP($B10,'seznam hráčů'!$B:$E,MATCH('seznam hráčů'!D$1,'seznam hráčů'!$B$1:$E$1,0),FALSE),"")</f>
        <v>T. J. Sokol Králův Dvůr</v>
      </c>
      <c r="D10" s="4">
        <f>IFERROR(VLOOKUP($B10,'seznam hráčů'!$B:$E,MATCH('seznam hráčů'!C$1,'seznam hráčů'!$B$1:$E$1,0),FALSE),"")</f>
        <v>2009</v>
      </c>
      <c r="E10" s="4" t="str">
        <f>IFERROR(VLOOKUP($B10,'seznam hráčů'!$B:$E,MATCH('seznam hráčů'!E$1,'seznam hráčů'!$B$1:$E$1,0),FALSE),"")</f>
        <v>stž</v>
      </c>
      <c r="F10" s="4">
        <v>910</v>
      </c>
      <c r="G10" s="1"/>
    </row>
    <row r="11" spans="1:7">
      <c r="A11" s="4" t="s">
        <v>17</v>
      </c>
      <c r="B11" s="29" t="s">
        <v>18</v>
      </c>
      <c r="C11" s="4" t="str">
        <f>IFERROR(VLOOKUP($B11,'seznam hráčů'!$B:$E,MATCH('seznam hráčů'!D$1,'seznam hráčů'!$B$1:$E$1,0),FALSE),"")</f>
        <v>TJ Olešná</v>
      </c>
      <c r="D11" s="4">
        <f>IFERROR(VLOOKUP($B11,'seznam hráčů'!$B:$E,MATCH('seznam hráčů'!C$1,'seznam hráčů'!$B$1:$E$1,0),FALSE),"")</f>
        <v>2008</v>
      </c>
      <c r="E11" s="4" t="str">
        <f>IFERROR(VLOOKUP($B11,'seznam hráčů'!$B:$E,MATCH('seznam hráčů'!E$1,'seznam hráčů'!$B$1:$E$1,0),FALSE),"")</f>
        <v>stž</v>
      </c>
      <c r="F11" s="4">
        <v>880</v>
      </c>
      <c r="G11" s="1"/>
    </row>
    <row r="12" spans="1:7">
      <c r="A12" s="4" t="s">
        <v>19</v>
      </c>
      <c r="B12" s="29" t="s">
        <v>20</v>
      </c>
      <c r="C12" s="4" t="str">
        <f>IFERROR(VLOOKUP($B12,'seznam hráčů'!$B:$E,MATCH('seznam hráčů'!D$1,'seznam hráčů'!$B$1:$E$1,0),FALSE),"")</f>
        <v>TJ Olešná</v>
      </c>
      <c r="D12" s="4">
        <f>IFERROR(VLOOKUP($B12,'seznam hráčů'!$B:$E,MATCH('seznam hráčů'!C$1,'seznam hráčů'!$B$1:$E$1,0),FALSE),"")</f>
        <v>2008</v>
      </c>
      <c r="E12" s="4" t="str">
        <f>IFERROR(VLOOKUP($B12,'seznam hráčů'!$B:$E,MATCH('seznam hráčů'!E$1,'seznam hráčů'!$B$1:$E$1,0),FALSE),"")</f>
        <v>stž</v>
      </c>
      <c r="F12" s="4">
        <v>850</v>
      </c>
      <c r="G12" s="1"/>
    </row>
    <row r="13" spans="1:7">
      <c r="A13" s="4" t="s">
        <v>21</v>
      </c>
      <c r="B13" s="29" t="s">
        <v>22</v>
      </c>
      <c r="C13" s="4" t="str">
        <f>IFERROR(VLOOKUP($B13,'seznam hráčů'!$B:$E,MATCH('seznam hráčů'!D$1,'seznam hráčů'!$B$1:$E$1,0),FALSE),"")</f>
        <v>TJ Litavan Libomyšl</v>
      </c>
      <c r="D13" s="4">
        <f>IFERROR(VLOOKUP($B13,'seznam hráčů'!$B:$E,MATCH('seznam hráčů'!C$1,'seznam hráčů'!$B$1:$E$1,0),FALSE),"")</f>
        <v>2009</v>
      </c>
      <c r="E13" s="4" t="str">
        <f>IFERROR(VLOOKUP($B13,'seznam hráčů'!$B:$E,MATCH('seznam hráčů'!E$1,'seznam hráčů'!$B$1:$E$1,0),FALSE),"")</f>
        <v>stž</v>
      </c>
      <c r="F13" s="4">
        <v>820</v>
      </c>
      <c r="G13" s="1"/>
    </row>
    <row r="14" spans="1:7">
      <c r="A14" s="4" t="s">
        <v>23</v>
      </c>
      <c r="B14" s="29" t="s">
        <v>24</v>
      </c>
      <c r="C14" s="4" t="str">
        <f>IFERROR(VLOOKUP($B14,'seznam hráčů'!$B:$E,MATCH('seznam hráčů'!D$1,'seznam hráčů'!$B$1:$E$1,0),FALSE),"")</f>
        <v>T. J. Sokol Žebrák</v>
      </c>
      <c r="D14" s="4">
        <f>IFERROR(VLOOKUP($B14,'seznam hráčů'!$B:$E,MATCH('seznam hráčů'!C$1,'seznam hráčů'!$B$1:$E$1,0),FALSE),"")</f>
        <v>2007</v>
      </c>
      <c r="E14" s="4" t="str">
        <f>IFERROR(VLOOKUP($B14,'seznam hráčů'!$B:$E,MATCH('seznam hráčů'!E$1,'seznam hráčů'!$B$1:$E$1,0),FALSE),"")</f>
        <v>dor</v>
      </c>
      <c r="F14" s="4">
        <v>790</v>
      </c>
      <c r="G14" s="1"/>
    </row>
    <row r="15" spans="1:7">
      <c r="A15" s="1"/>
      <c r="B15" s="7" t="s">
        <v>25</v>
      </c>
      <c r="C15" s="1"/>
      <c r="D15" s="1"/>
      <c r="E15" s="1"/>
      <c r="F15" s="1"/>
      <c r="G15" s="1"/>
    </row>
    <row r="16" spans="1:7">
      <c r="A16" s="4" t="s">
        <v>26</v>
      </c>
      <c r="B16" s="29" t="s">
        <v>27</v>
      </c>
      <c r="C16" s="4" t="str">
        <f>IFERROR(VLOOKUP($B16,'seznam hráčů'!$B:$E,MATCH('seznam hráčů'!D$1,'seznam hráčů'!$B$1:$E$1,0),FALSE),"")</f>
        <v>T. J. Sokol Králův Dvůr</v>
      </c>
      <c r="D16" s="4">
        <f>IFERROR(VLOOKUP($B16,'seznam hráčů'!$B:$E,MATCH('seznam hráčů'!C$1,'seznam hráčů'!$B$1:$E$1,0),FALSE),"")</f>
        <v>2009</v>
      </c>
      <c r="E16" s="4" t="str">
        <f>IFERROR(VLOOKUP($B16,'seznam hráčů'!$B:$E,MATCH('seznam hráčů'!E$1,'seznam hráčů'!$B$1:$E$1,0),FALSE),"")</f>
        <v>stž</v>
      </c>
      <c r="F16" s="4">
        <v>820</v>
      </c>
      <c r="G16" s="1"/>
    </row>
    <row r="17" spans="1:7">
      <c r="A17" s="4" t="s">
        <v>28</v>
      </c>
      <c r="B17" s="29" t="s">
        <v>29</v>
      </c>
      <c r="C17" s="4" t="str">
        <f>IFERROR(VLOOKUP($B17,'seznam hráčů'!$B:$E,MATCH('seznam hráčů'!D$1,'seznam hráčů'!$B$1:$E$1,0),FALSE),"")</f>
        <v>T. J. Sokol Hořovice</v>
      </c>
      <c r="D17" s="4">
        <f>IFERROR(VLOOKUP($B17,'seznam hráčů'!$B:$E,MATCH('seznam hráčů'!C$1,'seznam hráčů'!$B$1:$E$1,0),FALSE),"")</f>
        <v>2009</v>
      </c>
      <c r="E17" s="4" t="str">
        <f>IFERROR(VLOOKUP($B17,'seznam hráčů'!$B:$E,MATCH('seznam hráčů'!E$1,'seznam hráčů'!$B$1:$E$1,0),FALSE),"")</f>
        <v>stž</v>
      </c>
      <c r="F17" s="4">
        <v>790</v>
      </c>
      <c r="G17" s="1"/>
    </row>
    <row r="18" spans="1:7">
      <c r="A18" s="4" t="s">
        <v>30</v>
      </c>
      <c r="B18" s="29" t="s">
        <v>31</v>
      </c>
      <c r="C18" s="4" t="str">
        <f>IFERROR(VLOOKUP($B18,'seznam hráčů'!$B:$E,MATCH('seznam hráčů'!D$1,'seznam hráčů'!$B$1:$E$1,0),FALSE),"")</f>
        <v>TJ Olešná</v>
      </c>
      <c r="D18" s="4">
        <f>IFERROR(VLOOKUP($B18,'seznam hráčů'!$B:$E,MATCH('seznam hráčů'!C$1,'seznam hráčů'!$B$1:$E$1,0),FALSE),"")</f>
        <v>2006</v>
      </c>
      <c r="E18" s="4" t="str">
        <f>IFERROR(VLOOKUP($B18,'seznam hráčů'!$B:$E,MATCH('seznam hráčů'!E$1,'seznam hráčů'!$B$1:$E$1,0),FALSE),"")</f>
        <v>dor</v>
      </c>
      <c r="F18" s="4">
        <v>760</v>
      </c>
      <c r="G18" s="1"/>
    </row>
    <row r="19" spans="1:7">
      <c r="A19" s="4" t="s">
        <v>32</v>
      </c>
      <c r="B19" s="9" t="s">
        <v>33</v>
      </c>
      <c r="C19" s="4" t="str">
        <f>IFERROR(VLOOKUP($B19,'seznam hráčů'!$B:$E,MATCH('seznam hráčů'!D$1,'seznam hráčů'!$B$1:$E$1,0),FALSE),"")</f>
        <v>TJ Lokomotiva Zdice</v>
      </c>
      <c r="D19" s="4">
        <f>IFERROR(VLOOKUP($B19,'seznam hráčů'!$B:$E,MATCH('seznam hráčů'!C$1,'seznam hráčů'!$B$1:$E$1,0),FALSE),"")</f>
        <v>2010</v>
      </c>
      <c r="E19" s="4" t="str">
        <f>IFERROR(VLOOKUP($B19,'seznam hráčů'!$B:$E,MATCH('seznam hráčů'!E$1,'seznam hráčů'!$B$1:$E$1,0),FALSE),"")</f>
        <v>mlž</v>
      </c>
      <c r="F19" s="4">
        <v>730</v>
      </c>
      <c r="G19" s="1"/>
    </row>
    <row r="20" spans="1:7">
      <c r="A20" s="4" t="s">
        <v>34</v>
      </c>
      <c r="B20" s="29" t="s">
        <v>35</v>
      </c>
      <c r="C20" s="4" t="str">
        <f>IFERROR(VLOOKUP($B20,'seznam hráčů'!$B:$E,MATCH('seznam hráčů'!D$1,'seznam hráčů'!$B$1:$E$1,0),FALSE),"")</f>
        <v>TJ Olešná</v>
      </c>
      <c r="D20" s="4">
        <f>IFERROR(VLOOKUP($B20,'seznam hráčů'!$B:$E,MATCH('seznam hráčů'!C$1,'seznam hráčů'!$B$1:$E$1,0),FALSE),"")</f>
        <v>2006</v>
      </c>
      <c r="E20" s="4" t="str">
        <f>IFERROR(VLOOKUP($B20,'seznam hráčů'!$B:$E,MATCH('seznam hráčů'!E$1,'seznam hráčů'!$B$1:$E$1,0),FALSE),"")</f>
        <v>dor</v>
      </c>
      <c r="F20" s="4">
        <v>700</v>
      </c>
      <c r="G20" s="1"/>
    </row>
    <row r="21" spans="1:7">
      <c r="A21" s="4" t="s">
        <v>36</v>
      </c>
      <c r="B21" s="29" t="s">
        <v>37</v>
      </c>
      <c r="C21" s="4" t="str">
        <f>IFERROR(VLOOKUP($B21,'seznam hráčů'!$B:$E,MATCH('seznam hráčů'!D$1,'seznam hráčů'!$B$1:$E$1,0),FALSE),"")</f>
        <v>T. J. Sokol Žebrák</v>
      </c>
      <c r="D21" s="4">
        <f>IFERROR(VLOOKUP($B21,'seznam hráčů'!$B:$E,MATCH('seznam hráčů'!C$1,'seznam hráčů'!$B$1:$E$1,0),FALSE),"")</f>
        <v>2007</v>
      </c>
      <c r="E21" s="4" t="str">
        <f>IFERROR(VLOOKUP($B21,'seznam hráčů'!$B:$E,MATCH('seznam hráčů'!E$1,'seznam hráčů'!$B$1:$E$1,0),FALSE),"")</f>
        <v>dor</v>
      </c>
      <c r="F21" s="4">
        <v>670</v>
      </c>
      <c r="G21" s="1"/>
    </row>
    <row r="22" spans="1:7">
      <c r="A22" s="1"/>
      <c r="B22" s="7" t="s">
        <v>38</v>
      </c>
      <c r="C22" s="1"/>
      <c r="D22" s="1"/>
      <c r="E22" s="1"/>
      <c r="F22" s="1"/>
      <c r="G22" s="1"/>
    </row>
    <row r="23" spans="1:7">
      <c r="A23" s="4" t="s">
        <v>39</v>
      </c>
      <c r="B23" s="29" t="s">
        <v>40</v>
      </c>
      <c r="C23" s="4" t="str">
        <f>IFERROR(VLOOKUP($B23,'seznam hráčů'!$B:$E,MATCH('seznam hráčů'!D$1,'seznam hráčů'!$B$1:$E$1,0),FALSE),"")</f>
        <v>Slovan Lochovice</v>
      </c>
      <c r="D23" s="4">
        <f>IFERROR(VLOOKUP($B23,'seznam hráčů'!$B:$E,MATCH('seznam hráčů'!C$1,'seznam hráčů'!$B$1:$E$1,0),FALSE),"")</f>
        <v>2009</v>
      </c>
      <c r="E23" s="4" t="str">
        <f>IFERROR(VLOOKUP($B23,'seznam hráčů'!$B:$E,MATCH('seznam hráčů'!E$1,'seznam hráčů'!$B$1:$E$1,0),FALSE),"")</f>
        <v>stž</v>
      </c>
      <c r="F23" s="4">
        <v>640</v>
      </c>
      <c r="G23" s="1"/>
    </row>
    <row r="24" spans="1:7">
      <c r="A24" s="4" t="s">
        <v>41</v>
      </c>
      <c r="B24" s="29" t="s">
        <v>42</v>
      </c>
      <c r="C24" s="4" t="str">
        <f>IFERROR(VLOOKUP($B24,'seznam hráčů'!$B:$E,MATCH('seznam hráčů'!D$1,'seznam hráčů'!$B$1:$E$1,0),FALSE),"")</f>
        <v>TJ Olešná</v>
      </c>
      <c r="D24" s="4">
        <f>IFERROR(VLOOKUP($B24,'seznam hráčů'!$B:$E,MATCH('seznam hráčů'!C$1,'seznam hráčů'!$B$1:$E$1,0),FALSE),"")</f>
        <v>2009</v>
      </c>
      <c r="E24" s="4" t="str">
        <f>IFERROR(VLOOKUP($B24,'seznam hráčů'!$B:$E,MATCH('seznam hráčů'!E$1,'seznam hráčů'!$B$1:$E$1,0),FALSE),"")</f>
        <v>stž</v>
      </c>
      <c r="F24" s="4">
        <v>610</v>
      </c>
      <c r="G24" s="1"/>
    </row>
    <row r="25" spans="1:7">
      <c r="A25" s="4" t="s">
        <v>43</v>
      </c>
      <c r="B25" s="29" t="s">
        <v>44</v>
      </c>
      <c r="C25" s="4" t="str">
        <f>IFERROR(VLOOKUP($B25,'seznam hráčů'!$B:$E,MATCH('seznam hráčů'!D$1,'seznam hráčů'!$B$1:$E$1,0),FALSE),"")</f>
        <v>T. J. Sokol Hořovice</v>
      </c>
      <c r="D25" s="4">
        <f>IFERROR(VLOOKUP($B25,'seznam hráčů'!$B:$E,MATCH('seznam hráčů'!C$1,'seznam hráčů'!$B$1:$E$1,0),FALSE),"")</f>
        <v>2012</v>
      </c>
      <c r="E25" s="4" t="str">
        <f>IFERROR(VLOOKUP($B25,'seznam hráčů'!$B:$E,MATCH('seznam hráčů'!E$1,'seznam hráčů'!$B$1:$E$1,0),FALSE),"")</f>
        <v>nmlž</v>
      </c>
      <c r="F25" s="4">
        <v>580</v>
      </c>
      <c r="G25" s="1"/>
    </row>
    <row r="26" spans="1:7">
      <c r="A26" s="4" t="s">
        <v>45</v>
      </c>
      <c r="B26" s="29" t="s">
        <v>46</v>
      </c>
      <c r="C26" s="4" t="str">
        <f>IFERROR(VLOOKUP($B26,'seznam hráčů'!$B:$E,MATCH('seznam hráčů'!D$1,'seznam hráčů'!$B$1:$E$1,0),FALSE),"")</f>
        <v>T. J. Sokol Králův Dvůr</v>
      </c>
      <c r="D26" s="4">
        <f>IFERROR(VLOOKUP($B26,'seznam hráčů'!$B:$E,MATCH('seznam hráčů'!C$1,'seznam hráčů'!$B$1:$E$1,0),FALSE),"")</f>
        <v>2013</v>
      </c>
      <c r="E26" s="4" t="str">
        <f>IFERROR(VLOOKUP($B26,'seznam hráčů'!$B:$E,MATCH('seznam hráčů'!E$1,'seznam hráčů'!$B$1:$E$1,0),FALSE),"")</f>
        <v>nmlž</v>
      </c>
      <c r="F26" s="4">
        <v>550</v>
      </c>
      <c r="G26" s="1"/>
    </row>
    <row r="27" spans="1:7">
      <c r="A27" s="4" t="s">
        <v>47</v>
      </c>
      <c r="B27" s="29" t="s">
        <v>48</v>
      </c>
      <c r="C27" s="4" t="str">
        <f>IFERROR(VLOOKUP($B27,'seznam hráčů'!$B:$E,MATCH('seznam hráčů'!D$1,'seznam hráčů'!$B$1:$E$1,0),FALSE),"")</f>
        <v>Slovan Lochovice</v>
      </c>
      <c r="D27" s="4">
        <f>IFERROR(VLOOKUP($B27,'seznam hráčů'!$B:$E,MATCH('seznam hráčů'!C$1,'seznam hráčů'!$B$1:$E$1,0),FALSE),"")</f>
        <v>2011</v>
      </c>
      <c r="E27" s="4" t="str">
        <f>IFERROR(VLOOKUP($B27,'seznam hráčů'!$B:$E,MATCH('seznam hráčů'!E$1,'seznam hráčů'!$B$1:$E$1,0),FALSE),"")</f>
        <v>mlž</v>
      </c>
      <c r="F27" s="4">
        <v>530</v>
      </c>
      <c r="G27" s="1"/>
    </row>
    <row r="28" spans="1:7">
      <c r="A28" s="4" t="s">
        <v>49</v>
      </c>
      <c r="B28" s="29" t="s">
        <v>50</v>
      </c>
      <c r="C28" s="4" t="str">
        <f>IFERROR(VLOOKUP($B28,'seznam hráčů'!$B:$E,MATCH('seznam hráčů'!D$1,'seznam hráčů'!$B$1:$E$1,0),FALSE),"")</f>
        <v>TJ Olešná</v>
      </c>
      <c r="D28" s="4">
        <f>IFERROR(VLOOKUP($B28,'seznam hráčů'!$B:$E,MATCH('seznam hráčů'!C$1,'seznam hráčů'!$B$1:$E$1,0),FALSE),"")</f>
        <v>2011</v>
      </c>
      <c r="E28" s="4" t="str">
        <f>IFERROR(VLOOKUP($B28,'seznam hráčů'!$B:$E,MATCH('seznam hráčů'!E$1,'seznam hráčů'!$B$1:$E$1,0),FALSE),"")</f>
        <v>mlž</v>
      </c>
      <c r="F28" s="4">
        <v>510</v>
      </c>
      <c r="G28" s="1"/>
    </row>
    <row r="29" spans="1:7">
      <c r="A29" s="1"/>
      <c r="B29" s="7" t="s">
        <v>51</v>
      </c>
      <c r="C29" s="1"/>
      <c r="D29" s="1"/>
      <c r="E29" s="1"/>
      <c r="F29" s="1"/>
      <c r="G29" s="1"/>
    </row>
    <row r="30" spans="1:7">
      <c r="A30" s="4" t="s">
        <v>52</v>
      </c>
      <c r="B30" s="9" t="s">
        <v>53</v>
      </c>
      <c r="C30" s="4" t="str">
        <f>IFERROR(VLOOKUP($B30,'seznam hráčů'!$B:$E,MATCH('seznam hráčů'!D$1,'seznam hráčů'!$B$1:$E$1,0),FALSE),"")</f>
        <v>T. J. Sokol Žebrák</v>
      </c>
      <c r="D30" s="4">
        <f>IFERROR(VLOOKUP($B30,'seznam hráčů'!$B:$E,MATCH('seznam hráčů'!C$1,'seznam hráčů'!$B$1:$E$1,0),FALSE),"")</f>
        <v>2008</v>
      </c>
      <c r="E30" s="4" t="str">
        <f>IFERROR(VLOOKUP($B30,'seznam hráčů'!$B:$E,MATCH('seznam hráčů'!E$1,'seznam hráčů'!$B$1:$E$1,0),FALSE),"")</f>
        <v>stž</v>
      </c>
      <c r="F30" s="4">
        <v>490</v>
      </c>
      <c r="G30" s="1"/>
    </row>
    <row r="31" spans="1:7">
      <c r="A31" s="4" t="s">
        <v>54</v>
      </c>
      <c r="B31" s="9" t="s">
        <v>55</v>
      </c>
      <c r="C31" s="4" t="str">
        <f>IFERROR(VLOOKUP($B31,'seznam hráčů'!$B:$E,MATCH('seznam hráčů'!D$1,'seznam hráčů'!$B$1:$E$1,0),FALSE),"")</f>
        <v>T. J. Sokol Hořovice</v>
      </c>
      <c r="D31" s="4">
        <f>IFERROR(VLOOKUP($B31,'seznam hráčů'!$B:$E,MATCH('seznam hráčů'!C$1,'seznam hráčů'!$B$1:$E$1,0),FALSE),"")</f>
        <v>2011</v>
      </c>
      <c r="E31" s="4" t="str">
        <f>IFERROR(VLOOKUP($B31,'seznam hráčů'!$B:$E,MATCH('seznam hráčů'!E$1,'seznam hráčů'!$B$1:$E$1,0),FALSE),"")</f>
        <v>mlž</v>
      </c>
      <c r="F31" s="4">
        <v>470</v>
      </c>
      <c r="G31" s="1"/>
    </row>
    <row r="32" spans="1:7">
      <c r="A32" s="4" t="s">
        <v>56</v>
      </c>
      <c r="B32" s="9" t="s">
        <v>57</v>
      </c>
      <c r="C32" s="4" t="str">
        <f>IFERROR(VLOOKUP($B32,'seznam hráčů'!$B:$E,MATCH('seznam hráčů'!D$1,'seznam hráčů'!$B$1:$E$1,0),FALSE),"")</f>
        <v>T. J. Sokol Hořovice</v>
      </c>
      <c r="D32" s="4">
        <f>IFERROR(VLOOKUP($B32,'seznam hráčů'!$B:$E,MATCH('seznam hráčů'!C$1,'seznam hráčů'!$B$1:$E$1,0),FALSE),"")</f>
        <v>2014</v>
      </c>
      <c r="E32" s="4" t="str">
        <f>IFERROR(VLOOKUP($B32,'seznam hráčů'!$B:$E,MATCH('seznam hráčů'!E$1,'seznam hráčů'!$B$1:$E$1,0),FALSE),"")</f>
        <v>nmlž</v>
      </c>
      <c r="F32" s="4">
        <v>450</v>
      </c>
      <c r="G32" s="1"/>
    </row>
    <row r="33" spans="1:7">
      <c r="A33" s="4" t="s">
        <v>58</v>
      </c>
      <c r="B33" s="29" t="s">
        <v>59</v>
      </c>
      <c r="C33" s="4" t="str">
        <f>IFERROR(VLOOKUP($B33,'seznam hráčů'!$B:$E,MATCH('seznam hráčů'!D$1,'seznam hráčů'!$B$1:$E$1,0),FALSE),"")</f>
        <v>T. J. Sokol Králův Dvůr</v>
      </c>
      <c r="D33" s="4">
        <f>IFERROR(VLOOKUP($B33,'seznam hráčů'!$B:$E,MATCH('seznam hráčů'!C$1,'seznam hráčů'!$B$1:$E$1,0),FALSE),"")</f>
        <v>2008</v>
      </c>
      <c r="E33" s="4" t="str">
        <f>IFERROR(VLOOKUP($B33,'seznam hráčů'!$B:$E,MATCH('seznam hráčů'!E$1,'seznam hráčů'!$B$1:$E$1,0),FALSE),"")</f>
        <v>stž</v>
      </c>
      <c r="F33" s="4">
        <v>430</v>
      </c>
      <c r="G33" s="1"/>
    </row>
    <row r="34" spans="1:7">
      <c r="A34" s="4" t="s">
        <v>60</v>
      </c>
      <c r="B34" s="29" t="s">
        <v>61</v>
      </c>
      <c r="C34" s="4" t="str">
        <f>IFERROR(VLOOKUP($B34,'seznam hráčů'!$B:$E,MATCH('seznam hráčů'!D$1,'seznam hráčů'!$B$1:$E$1,0),FALSE),"")</f>
        <v>T. J. Sokol Hořovice</v>
      </c>
      <c r="D34" s="4">
        <f>IFERROR(VLOOKUP($B34,'seznam hráčů'!$B:$E,MATCH('seznam hráčů'!C$1,'seznam hráčů'!$B$1:$E$1,0),FALSE),"")</f>
        <v>2010</v>
      </c>
      <c r="E34" s="4" t="str">
        <f>IFERROR(VLOOKUP($B34,'seznam hráčů'!$B:$E,MATCH('seznam hráčů'!E$1,'seznam hráčů'!$B$1:$E$1,0),FALSE),"")</f>
        <v>mlž</v>
      </c>
      <c r="F34" s="4">
        <v>410</v>
      </c>
      <c r="G34" s="1"/>
    </row>
    <row r="35" spans="1:7">
      <c r="A35" s="1"/>
      <c r="B35" s="2"/>
      <c r="C35" s="2"/>
      <c r="D35" s="1"/>
      <c r="E35" s="1"/>
      <c r="F35" s="1"/>
      <c r="G35" s="1"/>
    </row>
    <row r="36" spans="1:7">
      <c r="A36" s="1"/>
      <c r="B36" s="8" t="s">
        <v>62</v>
      </c>
      <c r="C36" s="2"/>
      <c r="D36" s="1"/>
      <c r="E36" s="1"/>
      <c r="F36" s="1"/>
      <c r="G36" s="1"/>
    </row>
    <row r="37" spans="1:7">
      <c r="A37" s="1"/>
    </row>
    <row r="38" spans="1:7">
      <c r="B38" s="9" t="s">
        <v>63</v>
      </c>
      <c r="C38" s="28"/>
    </row>
    <row r="39" spans="1:7">
      <c r="B39" s="9" t="s">
        <v>64</v>
      </c>
      <c r="C39" s="11"/>
    </row>
    <row r="40" spans="1:7">
      <c r="B40" s="9" t="s">
        <v>65</v>
      </c>
      <c r="C40" s="5"/>
    </row>
    <row r="41" spans="1:7">
      <c r="B41" s="9" t="s">
        <v>66</v>
      </c>
      <c r="C41" s="6"/>
    </row>
    <row r="43" spans="1:7">
      <c r="B43" s="9" t="s">
        <v>67</v>
      </c>
      <c r="C43" s="9"/>
    </row>
    <row r="44" spans="1:7">
      <c r="B44" s="9" t="s">
        <v>68</v>
      </c>
      <c r="C44" s="9"/>
    </row>
  </sheetData>
  <mergeCells count="2">
    <mergeCell ref="A1:F2"/>
    <mergeCell ref="A3:F4"/>
  </mergeCells>
  <phoneticPr fontId="7" type="noConversion"/>
  <conditionalFormatting sqref="E7:E34">
    <cfRule type="cellIs" dxfId="206" priority="1" operator="equal">
      <formula>"dor"</formula>
    </cfRule>
    <cfRule type="cellIs" dxfId="205" priority="2" operator="equal">
      <formula>"stž"</formula>
    </cfRule>
    <cfRule type="cellIs" dxfId="204" priority="3" operator="equal">
      <formula>"mlž"</formula>
    </cfRule>
    <cfRule type="cellIs" dxfId="203" priority="4" operator="equal">
      <formula>"nmlž"</formula>
    </cfRule>
  </conditionalFormatting>
  <pageMargins left="0.7" right="0.7" top="0.78740157499999996" bottom="0.78740157499999996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1"/>
  <sheetViews>
    <sheetView topLeftCell="A13" zoomScaleNormal="100" workbookViewId="0">
      <selection activeCell="I44" sqref="I44"/>
    </sheetView>
  </sheetViews>
  <sheetFormatPr defaultRowHeight="15"/>
  <cols>
    <col min="1" max="1" width="8.42578125" customWidth="1"/>
    <col min="2" max="2" width="21.140625" style="35" customWidth="1"/>
    <col min="3" max="3" width="6.5703125" customWidth="1"/>
    <col min="4" max="4" width="11.7109375" customWidth="1"/>
    <col min="5" max="7" width="7.140625" customWidth="1"/>
    <col min="8" max="8" width="7.140625" style="14" customWidth="1"/>
    <col min="9" max="10" width="7.140625" customWidth="1"/>
    <col min="11" max="11" width="9.5703125" customWidth="1"/>
  </cols>
  <sheetData>
    <row r="1" spans="1:11" ht="14.45" customHeight="1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1" ht="14.45" customHeight="1">
      <c r="A2" s="78"/>
      <c r="B2" s="79"/>
      <c r="C2" s="79"/>
      <c r="D2" s="79"/>
      <c r="E2" s="79"/>
      <c r="F2" s="79"/>
      <c r="G2" s="79"/>
      <c r="H2" s="79"/>
      <c r="I2" s="79"/>
      <c r="J2" s="79"/>
      <c r="K2" s="80"/>
    </row>
    <row r="3" spans="1:11" ht="14.45" customHeight="1">
      <c r="A3" s="84" t="s">
        <v>123</v>
      </c>
      <c r="B3" s="85"/>
      <c r="C3" s="85"/>
      <c r="D3" s="85"/>
      <c r="E3" s="85"/>
      <c r="F3" s="85"/>
      <c r="G3" s="85"/>
      <c r="H3" s="85"/>
      <c r="I3" s="85"/>
      <c r="J3" s="85"/>
      <c r="K3" s="86"/>
    </row>
    <row r="4" spans="1:11">
      <c r="A4" s="3" t="s">
        <v>2</v>
      </c>
      <c r="B4" s="3" t="s">
        <v>93</v>
      </c>
      <c r="C4" s="3" t="s">
        <v>5</v>
      </c>
      <c r="D4" s="3" t="s">
        <v>4</v>
      </c>
      <c r="E4" s="3" t="s">
        <v>94</v>
      </c>
      <c r="F4" s="3" t="s">
        <v>95</v>
      </c>
      <c r="G4" s="3" t="s">
        <v>96</v>
      </c>
      <c r="H4" s="3" t="s">
        <v>97</v>
      </c>
      <c r="I4" s="3" t="s">
        <v>98</v>
      </c>
      <c r="J4" s="3" t="s">
        <v>99</v>
      </c>
      <c r="K4" s="3" t="s">
        <v>7</v>
      </c>
    </row>
    <row r="5" spans="1:11">
      <c r="A5" s="4" t="s">
        <v>9</v>
      </c>
      <c r="B5" s="29" t="s">
        <v>10</v>
      </c>
      <c r="C5" s="4">
        <f>IFERROR(VLOOKUP($B5,'seznam hráčů'!$B:$E,MATCH('seznam hráčů'!C$1,'seznam hráčů'!$B$1:$E$1,0),FALSE),"")</f>
        <v>2010</v>
      </c>
      <c r="D5" s="4" t="str">
        <f>IFERROR(VLOOKUP($B5,'seznam hráčů'!$B:$F,MATCH('seznam hráčů'!F$1,'seznam hráčů'!$B$1:$F$1,0),FALSE),"")</f>
        <v>Záluží</v>
      </c>
      <c r="E5" s="4">
        <f>IFERROR(VLOOKUP($B5,'1.kolo'!$B:$F,MATCH('1.kolo'!F$5,'1.kolo'!$B$5:$F$5,0),FALSE),"")</f>
        <v>1000</v>
      </c>
      <c r="F5" s="4">
        <f>IFERROR(VLOOKUP($B5,'2.kolo'!$B:$F,MATCH('2.kolo'!F$5,'2.kolo'!$B$5:$F$5,0),FALSE),"")</f>
        <v>1000</v>
      </c>
      <c r="G5" s="4">
        <f>IFERROR(VLOOKUP($B5,'3.kolo'!$B:$F,MATCH('3.kolo'!F$5,'3.kolo'!$B$5:$F$5,0),FALSE),"")</f>
        <v>1000</v>
      </c>
      <c r="H5" s="4">
        <f>IFERROR(VLOOKUP($B5,'4.kolo'!$B:$F,MATCH('4.kolo'!F$5,'4.kolo'!$B$5:$F$5,0),FALSE),"")</f>
        <v>1000</v>
      </c>
      <c r="I5" s="4"/>
      <c r="J5" s="4"/>
      <c r="K5" s="20">
        <f t="shared" ref="K5:K33" si="0">AVERAGE(E5:J5)</f>
        <v>1000</v>
      </c>
    </row>
    <row r="6" spans="1:11">
      <c r="A6" s="4" t="s">
        <v>11</v>
      </c>
      <c r="B6" s="29" t="s">
        <v>12</v>
      </c>
      <c r="C6" s="4">
        <f>IFERROR(VLOOKUP($B6,'seznam hráčů'!$B:$E,MATCH('seznam hráčů'!C$1,'seznam hráčů'!$B$1:$E$1,0),FALSE),"")</f>
        <v>2007</v>
      </c>
      <c r="D6" s="4" t="str">
        <f>IFERROR(VLOOKUP($B6,'seznam hráčů'!$B:$F,MATCH('seznam hráčů'!F$1,'seznam hráčů'!$B$1:$F$1,0),FALSE),"")</f>
        <v>Olešná</v>
      </c>
      <c r="E6" s="4">
        <f>IFERROR(VLOOKUP($B6,'1.kolo'!$B:$F,MATCH('1.kolo'!F$5,'1.kolo'!$B$5:$F$5,0),FALSE),"")</f>
        <v>970</v>
      </c>
      <c r="F6" s="4">
        <f>IFERROR(VLOOKUP($B6,'2.kolo'!$B:$F,MATCH('2.kolo'!F$5,'2.kolo'!$B$5:$F$5,0),FALSE),"")</f>
        <v>970</v>
      </c>
      <c r="G6" s="4">
        <f>IFERROR(VLOOKUP($B6,'3.kolo'!$B:$F,MATCH('3.kolo'!F$5,'3.kolo'!$B$5:$F$5,0),FALSE),"")</f>
        <v>970</v>
      </c>
      <c r="H6" s="4">
        <f>IFERROR(VLOOKUP($B6,'4.kolo'!$B:$F,MATCH('4.kolo'!F$5,'4.kolo'!$B$5:$F$5,0),FALSE),"")</f>
        <v>970</v>
      </c>
      <c r="I6" s="4"/>
      <c r="J6" s="4"/>
      <c r="K6" s="20">
        <f t="shared" si="0"/>
        <v>970</v>
      </c>
    </row>
    <row r="7" spans="1:11">
      <c r="A7" s="4" t="s">
        <v>13</v>
      </c>
      <c r="B7" s="29" t="s">
        <v>70</v>
      </c>
      <c r="C7" s="4">
        <f>IFERROR(VLOOKUP($B7,'seznam hráčů'!$B:$E,MATCH('seznam hráčů'!C$1,'seznam hráčů'!$B$1:$E$1,0),FALSE),"")</f>
        <v>2007</v>
      </c>
      <c r="D7" s="4" t="str">
        <f>IFERROR(VLOOKUP($B7,'seznam hráčů'!$B:$F,MATCH('seznam hráčů'!F$1,'seznam hráčů'!$B$1:$F$1,0),FALSE),"")</f>
        <v>Žebrák</v>
      </c>
      <c r="E7" s="4" t="str">
        <f>IFERROR(VLOOKUP($B7,'1.kolo'!$B:$F,MATCH('1.kolo'!F$5,'1.kolo'!$B$5:$F$5,0),FALSE),"")</f>
        <v/>
      </c>
      <c r="F7" s="4">
        <f>IFERROR(VLOOKUP($B7,'2.kolo'!$B:$F,MATCH('2.kolo'!F$5,'2.kolo'!$B$5:$F$5,0),FALSE),"")</f>
        <v>940</v>
      </c>
      <c r="G7" s="4">
        <f>IFERROR(VLOOKUP($B7,'3.kolo'!$B:$F,MATCH('3.kolo'!F$5,'3.kolo'!$B$5:$F$5,0),FALSE),"")</f>
        <v>910</v>
      </c>
      <c r="H7" s="4" t="str">
        <f>IFERROR(VLOOKUP($B7,'4.kolo'!$B:$F,MATCH('4.kolo'!F$5,'4.kolo'!$B$5:$F$5,0),FALSE),"")</f>
        <v/>
      </c>
      <c r="I7" s="4"/>
      <c r="J7" s="4"/>
      <c r="K7" s="20">
        <f t="shared" si="0"/>
        <v>925</v>
      </c>
    </row>
    <row r="8" spans="1:11">
      <c r="A8" s="4" t="s">
        <v>124</v>
      </c>
      <c r="B8" s="29" t="s">
        <v>18</v>
      </c>
      <c r="C8" s="4">
        <f>IFERROR(VLOOKUP($B8,'seznam hráčů'!$B:$E,MATCH('seznam hráčů'!C$1,'seznam hráčů'!$B$1:$E$1,0),FALSE),"")</f>
        <v>2008</v>
      </c>
      <c r="D8" s="4" t="str">
        <f>IFERROR(VLOOKUP($B8,'seznam hráčů'!$B:$F,MATCH('seznam hráčů'!F$1,'seznam hráčů'!$B$1:$F$1,0),FALSE),"")</f>
        <v>Olešná</v>
      </c>
      <c r="E8" s="4">
        <f>IFERROR(VLOOKUP($B8,'1.kolo'!$B:$F,MATCH('1.kolo'!F$5,'1.kolo'!$B$5:$F$5,0),FALSE),"")</f>
        <v>880</v>
      </c>
      <c r="F8" s="4">
        <f>IFERROR(VLOOKUP($B8,'2.kolo'!$B:$F,MATCH('2.kolo'!F$5,'2.kolo'!$B$5:$F$5,0),FALSE),"")</f>
        <v>910</v>
      </c>
      <c r="G8" s="4">
        <f>IFERROR(VLOOKUP($B8,'3.kolo'!$B:$F,MATCH('3.kolo'!F$5,'3.kolo'!$B$5:$F$5,0),FALSE),"")</f>
        <v>940</v>
      </c>
      <c r="H8" s="4" t="str">
        <f>IFERROR(VLOOKUP($B8,'4.kolo'!$B:$F,MATCH('4.kolo'!F$5,'4.kolo'!$B$5:$F$5,0),FALSE),"")</f>
        <v/>
      </c>
      <c r="I8" s="4"/>
      <c r="J8" s="4"/>
      <c r="K8" s="20">
        <f t="shared" si="0"/>
        <v>910</v>
      </c>
    </row>
    <row r="9" spans="1:11">
      <c r="A9" s="4" t="s">
        <v>124</v>
      </c>
      <c r="B9" s="49" t="s">
        <v>85</v>
      </c>
      <c r="C9" s="25">
        <f>IFERROR(VLOOKUP($B9,'seznam hráčů'!$B:$E,MATCH('seznam hráčů'!C$1,'seznam hráčů'!$B$1:$E$1,0),FALSE),"")</f>
        <v>2008</v>
      </c>
      <c r="D9" s="25" t="str">
        <f>IFERROR(VLOOKUP($B9,'seznam hráčů'!$B:$F,MATCH('seznam hráčů'!F$1,'seznam hráčů'!$B$1:$F$1,0),FALSE),"")</f>
        <v>Kr.Dvůr</v>
      </c>
      <c r="E9" s="4" t="str">
        <f>IFERROR(VLOOKUP($B9,'1.kolo'!$B:$F,MATCH('1.kolo'!F$5,'1.kolo'!$B$5:$F$5,0),FALSE),"")</f>
        <v/>
      </c>
      <c r="F9" s="4" t="str">
        <f>IFERROR(VLOOKUP($B9,'2.kolo'!$B:$F,MATCH('2.kolo'!F$5,'2.kolo'!$B$5:$F$5,0),FALSE),"")</f>
        <v/>
      </c>
      <c r="G9" s="4" t="str">
        <f>IFERROR(VLOOKUP($B9,'3.kolo'!$B:$F,MATCH('3.kolo'!F$5,'3.kolo'!$B$5:$F$5,0),FALSE),"")</f>
        <v/>
      </c>
      <c r="H9" s="4">
        <f>IFERROR(VLOOKUP($B9,'4.kolo'!$B:$F,MATCH('4.kolo'!F$5,'4.kolo'!$B$5:$F$5,0),FALSE),"")</f>
        <v>910</v>
      </c>
      <c r="I9" s="4"/>
      <c r="J9" s="4"/>
      <c r="K9" s="48">
        <f t="shared" si="0"/>
        <v>910</v>
      </c>
    </row>
    <row r="10" spans="1:11">
      <c r="A10" s="4" t="s">
        <v>125</v>
      </c>
      <c r="B10" s="29" t="s">
        <v>14</v>
      </c>
      <c r="C10" s="4">
        <f>IFERROR(VLOOKUP($B10,'seznam hráčů'!$B:$E,MATCH('seznam hráčů'!C$1,'seznam hráčů'!$B$1:$E$1,0),FALSE),"")</f>
        <v>2010</v>
      </c>
      <c r="D10" s="4" t="str">
        <f>IFERROR(VLOOKUP($B10,'seznam hráčů'!$B:$F,MATCH('seznam hráčů'!F$1,'seznam hráčů'!$B$1:$F$1,0),FALSE),"")</f>
        <v>Kr.Dvůr</v>
      </c>
      <c r="E10" s="4">
        <f>IFERROR(VLOOKUP($B10,'1.kolo'!$B:$F,MATCH('1.kolo'!F$5,'1.kolo'!$B$5:$F$5,0),FALSE),"")</f>
        <v>940</v>
      </c>
      <c r="F10" s="4">
        <f>IFERROR(VLOOKUP($B10,'2.kolo'!$B:$F,MATCH('2.kolo'!F$5,'2.kolo'!$B$5:$F$5,0),FALSE),"")</f>
        <v>850</v>
      </c>
      <c r="G10" s="4" t="str">
        <f>IFERROR(VLOOKUP($B10,'3.kolo'!$B:$F,MATCH('3.kolo'!F$5,'3.kolo'!$B$5:$F$5,0),FALSE),"")</f>
        <v/>
      </c>
      <c r="H10" s="4" t="str">
        <f>IFERROR(VLOOKUP($B10,'4.kolo'!$B:$F,MATCH('4.kolo'!F$5,'4.kolo'!$B$5:$F$5,0),FALSE),"")</f>
        <v/>
      </c>
      <c r="I10" s="4"/>
      <c r="J10" s="4"/>
      <c r="K10" s="20">
        <f t="shared" si="0"/>
        <v>895</v>
      </c>
    </row>
    <row r="11" spans="1:11">
      <c r="A11" s="4" t="s">
        <v>125</v>
      </c>
      <c r="B11" s="29" t="s">
        <v>16</v>
      </c>
      <c r="C11" s="4">
        <f>IFERROR(VLOOKUP($B11,'seznam hráčů'!$B:$E,MATCH('seznam hráčů'!C$1,'seznam hráčů'!$B$1:$E$1,0),FALSE),"")</f>
        <v>2009</v>
      </c>
      <c r="D11" s="4" t="str">
        <f>IFERROR(VLOOKUP($B11,'seznam hráčů'!$B:$F,MATCH('seznam hráčů'!F$1,'seznam hráčů'!$B$1:$F$1,0),FALSE),"")</f>
        <v>Kr.Dvůr</v>
      </c>
      <c r="E11" s="4">
        <f>IFERROR(VLOOKUP($B11,'1.kolo'!$B:$F,MATCH('1.kolo'!F$5,'1.kolo'!$B$5:$F$5,0),FALSE),"")</f>
        <v>910</v>
      </c>
      <c r="F11" s="4">
        <f>IFERROR(VLOOKUP($B11,'2.kolo'!$B:$F,MATCH('2.kolo'!F$5,'2.kolo'!$B$5:$F$5,0),FALSE),"")</f>
        <v>880</v>
      </c>
      <c r="G11" s="4" t="str">
        <f>IFERROR(VLOOKUP($B11,'3.kolo'!$B:$F,MATCH('3.kolo'!F$5,'3.kolo'!$B$5:$F$5,0),FALSE),"")</f>
        <v/>
      </c>
      <c r="H11" s="4" t="str">
        <f>IFERROR(VLOOKUP($B11,'4.kolo'!$B:$F,MATCH('4.kolo'!F$5,'4.kolo'!$B$5:$F$5,0),FALSE),"")</f>
        <v/>
      </c>
      <c r="I11" s="4"/>
      <c r="J11" s="4"/>
      <c r="K11" s="20">
        <f t="shared" si="0"/>
        <v>895</v>
      </c>
    </row>
    <row r="12" spans="1:11">
      <c r="A12" s="4" t="s">
        <v>126</v>
      </c>
      <c r="B12" s="29" t="s">
        <v>81</v>
      </c>
      <c r="C12" s="4">
        <f>IFERROR(VLOOKUP($B12,'seznam hráčů'!$B:$E,MATCH('seznam hráčů'!C$1,'seznam hráčů'!$B$1:$E$1,0),FALSE),"")</f>
        <v>2007</v>
      </c>
      <c r="D12" s="4" t="str">
        <f>IFERROR(VLOOKUP($B12,'seznam hráčů'!$B:$F,MATCH('seznam hráčů'!F$1,'seznam hráčů'!$B$1:$F$1,0),FALSE),"")</f>
        <v>Libomyšl</v>
      </c>
      <c r="E12" s="4" t="str">
        <f>IFERROR(VLOOKUP($B12,'1.kolo'!$B:$F,MATCH('1.kolo'!F$5,'1.kolo'!$B$5:$F$5,0),FALSE),"")</f>
        <v/>
      </c>
      <c r="F12" s="4" t="str">
        <f>IFERROR(VLOOKUP($B12,'2.kolo'!$B:$F,MATCH('2.kolo'!F$5,'2.kolo'!$B$5:$F$5,0),FALSE),"")</f>
        <v/>
      </c>
      <c r="G12" s="4">
        <f>IFERROR(VLOOKUP($B12,'3.kolo'!$B:$F,MATCH('3.kolo'!F$5,'3.kolo'!$B$5:$F$5,0),FALSE),"")</f>
        <v>850</v>
      </c>
      <c r="H12" s="4" t="str">
        <f>IFERROR(VLOOKUP($B12,'4.kolo'!$B:$F,MATCH('4.kolo'!F$5,'4.kolo'!$B$5:$F$5,0),FALSE),"")</f>
        <v/>
      </c>
      <c r="I12" s="4"/>
      <c r="J12" s="4"/>
      <c r="K12" s="20">
        <f t="shared" si="0"/>
        <v>850</v>
      </c>
    </row>
    <row r="13" spans="1:11">
      <c r="A13" s="4" t="s">
        <v>126</v>
      </c>
      <c r="B13" s="29" t="s">
        <v>72</v>
      </c>
      <c r="C13" s="4">
        <f>IFERROR(VLOOKUP($B13,'seznam hráčů'!$B:$E,MATCH('seznam hráčů'!C$1,'seznam hráčů'!$B$1:$E$1,0),FALSE),"")</f>
        <v>2010</v>
      </c>
      <c r="D13" s="4" t="str">
        <f>IFERROR(VLOOKUP($B13,'seznam hráčů'!$B:$F,MATCH('seznam hráčů'!F$1,'seznam hráčů'!$B$1:$F$1,0),FALSE),"")</f>
        <v>Hořovice</v>
      </c>
      <c r="E13" s="4" t="str">
        <f>IFERROR(VLOOKUP($B13,'1.kolo'!$B:$F,MATCH('1.kolo'!F$5,'1.kolo'!$B$5:$F$5,0),FALSE),"")</f>
        <v/>
      </c>
      <c r="F13" s="4">
        <f>IFERROR(VLOOKUP($B13,'2.kolo'!$B:$F,MATCH('2.kolo'!F$5,'2.kolo'!$B$5:$F$5,0),FALSE),"")</f>
        <v>760</v>
      </c>
      <c r="G13" s="4" t="str">
        <f>IFERROR(VLOOKUP($B13,'3.kolo'!$B:$F,MATCH('3.kolo'!F$5,'3.kolo'!$B$5:$F$5,0),FALSE),"")</f>
        <v/>
      </c>
      <c r="H13" s="4">
        <f>IFERROR(VLOOKUP($B13,'4.kolo'!$B:$F,MATCH('4.kolo'!F$5,'4.kolo'!$B$5:$F$5,0),FALSE),"")</f>
        <v>940</v>
      </c>
      <c r="I13" s="4"/>
      <c r="J13" s="4"/>
      <c r="K13" s="20">
        <f t="shared" si="0"/>
        <v>850</v>
      </c>
    </row>
    <row r="14" spans="1:11">
      <c r="A14" s="4" t="s">
        <v>28</v>
      </c>
      <c r="B14" s="29" t="s">
        <v>20</v>
      </c>
      <c r="C14" s="4">
        <f>IFERROR(VLOOKUP($B14,'seznam hráčů'!$B:$E,MATCH('seznam hráčů'!C$1,'seznam hráčů'!$B$1:$E$1,0),FALSE),"")</f>
        <v>2008</v>
      </c>
      <c r="D14" s="4" t="str">
        <f>IFERROR(VLOOKUP($B14,'seznam hráčů'!$B:$F,MATCH('seznam hráčů'!F$1,'seznam hráčů'!$B$1:$F$1,0),FALSE),"")</f>
        <v>Olešná</v>
      </c>
      <c r="E14" s="4">
        <f>IFERROR(VLOOKUP($B14,'1.kolo'!$B:$F,MATCH('1.kolo'!F$5,'1.kolo'!$B$5:$F$5,0),FALSE),"")</f>
        <v>850</v>
      </c>
      <c r="F14" s="4" t="str">
        <f>IFERROR(VLOOKUP($B14,'2.kolo'!$B:$F,MATCH('2.kolo'!F$5,'2.kolo'!$B$5:$F$5,0),FALSE),"")</f>
        <v/>
      </c>
      <c r="G14" s="4">
        <f>IFERROR(VLOOKUP($B14,'3.kolo'!$B:$F,MATCH('3.kolo'!F$5,'3.kolo'!$B$5:$F$5,0),FALSE),"")</f>
        <v>820</v>
      </c>
      <c r="H14" s="4">
        <f>IFERROR(VLOOKUP($B14,'4.kolo'!$B:$F,MATCH('4.kolo'!F$5,'4.kolo'!$B$5:$F$5,0),FALSE),"")</f>
        <v>820</v>
      </c>
      <c r="I14" s="4"/>
      <c r="J14" s="4"/>
      <c r="K14" s="20">
        <f t="shared" si="0"/>
        <v>830</v>
      </c>
    </row>
    <row r="15" spans="1:11">
      <c r="A15" s="4" t="s">
        <v>30</v>
      </c>
      <c r="B15" s="29" t="s">
        <v>40</v>
      </c>
      <c r="C15" s="4">
        <f>IFERROR(VLOOKUP($B15,'seznam hráčů'!$B:$E,MATCH('seznam hráčů'!C$1,'seznam hráčů'!$B$1:$E$1,0),FALSE),"")</f>
        <v>2009</v>
      </c>
      <c r="D15" s="4" t="str">
        <f>IFERROR(VLOOKUP($B15,'seznam hráčů'!$B:$F,MATCH('seznam hráčů'!F$1,'seznam hráčů'!$B$1:$F$1,0),FALSE),"")</f>
        <v>Lochovice</v>
      </c>
      <c r="E15" s="4">
        <f>IFERROR(VLOOKUP($B15,'1.kolo'!$B:$F,MATCH('1.kolo'!F$5,'1.kolo'!$B$5:$F$5,0),FALSE),"")</f>
        <v>640</v>
      </c>
      <c r="F15" s="4">
        <f>IFERROR(VLOOKUP($B15,'2.kolo'!$B:$F,MATCH('2.kolo'!F$5,'2.kolo'!$B$5:$F$5,0),FALSE),"")</f>
        <v>820</v>
      </c>
      <c r="G15" s="4">
        <f>IFERROR(VLOOKUP($B15,'3.kolo'!$B:$F,MATCH('3.kolo'!F$5,'3.kolo'!$B$5:$F$5,0),FALSE),"")</f>
        <v>880</v>
      </c>
      <c r="H15" s="4">
        <f>IFERROR(VLOOKUP($B15,'4.kolo'!$B:$F,MATCH('4.kolo'!F$5,'4.kolo'!$B$5:$F$5,0),FALSE),"")</f>
        <v>880</v>
      </c>
      <c r="I15" s="4"/>
      <c r="J15" s="4"/>
      <c r="K15" s="20">
        <f t="shared" si="0"/>
        <v>805</v>
      </c>
    </row>
    <row r="16" spans="1:11">
      <c r="A16" s="4" t="s">
        <v>32</v>
      </c>
      <c r="B16" s="29" t="s">
        <v>71</v>
      </c>
      <c r="C16" s="4">
        <f>IFERROR(VLOOKUP($B16,'seznam hráčů'!$B:$E,MATCH('seznam hráčů'!C$1,'seznam hráčů'!$B$1:$E$1,0),FALSE),"")</f>
        <v>2007</v>
      </c>
      <c r="D16" s="4" t="str">
        <f>IFERROR(VLOOKUP($B16,'seznam hráčů'!$B:$F,MATCH('seznam hráčů'!F$1,'seznam hráčů'!$B$1:$F$1,0),FALSE),"")</f>
        <v>Zdice</v>
      </c>
      <c r="E16" s="4" t="str">
        <f>IFERROR(VLOOKUP($B16,'1.kolo'!$B:$F,MATCH('1.kolo'!F$5,'1.kolo'!$B$5:$F$5,0),FALSE),"")</f>
        <v/>
      </c>
      <c r="F16" s="4">
        <f>IFERROR(VLOOKUP($B16,'2.kolo'!$B:$F,MATCH('2.kolo'!F$5,'2.kolo'!$B$5:$F$5,0),FALSE),"")</f>
        <v>790</v>
      </c>
      <c r="G16" s="4">
        <f>IFERROR(VLOOKUP($B16,'3.kolo'!$B:$F,MATCH('3.kolo'!F$5,'3.kolo'!$B$5:$F$5,0),FALSE),"")</f>
        <v>790</v>
      </c>
      <c r="H16" s="4">
        <f>IFERROR(VLOOKUP($B16,'4.kolo'!$B:$F,MATCH('4.kolo'!F$5,'4.kolo'!$B$5:$F$5,0),FALSE),"")</f>
        <v>790</v>
      </c>
      <c r="I16" s="4"/>
      <c r="J16" s="4"/>
      <c r="K16" s="20">
        <f t="shared" si="0"/>
        <v>790</v>
      </c>
    </row>
    <row r="17" spans="1:11">
      <c r="A17" s="4" t="s">
        <v>34</v>
      </c>
      <c r="B17" s="29" t="s">
        <v>22</v>
      </c>
      <c r="C17" s="4">
        <f>IFERROR(VLOOKUP($B17,'seznam hráčů'!$B:$E,MATCH('seznam hráčů'!C$1,'seznam hráčů'!$B$1:$E$1,0),FALSE),"")</f>
        <v>2009</v>
      </c>
      <c r="D17" s="4" t="str">
        <f>IFERROR(VLOOKUP($B17,'seznam hráčů'!$B:$F,MATCH('seznam hráčů'!F$1,'seznam hráčů'!$B$1:$F$1,0),FALSE),"")</f>
        <v>Libomyšl</v>
      </c>
      <c r="E17" s="4">
        <f>IFERROR(VLOOKUP($B17,'1.kolo'!$B:$F,MATCH('1.kolo'!F$5,'1.kolo'!$B$5:$F$5,0),FALSE),"")</f>
        <v>820</v>
      </c>
      <c r="F17" s="4">
        <f>IFERROR(VLOOKUP($B17,'2.kolo'!$B:$F,MATCH('2.kolo'!F$5,'2.kolo'!$B$5:$F$5,0),FALSE),"")</f>
        <v>700</v>
      </c>
      <c r="G17" s="4">
        <f>IFERROR(VLOOKUP($B17,'3.kolo'!$B:$F,MATCH('3.kolo'!F$5,'3.kolo'!$B$5:$F$5,0),FALSE),"")</f>
        <v>790</v>
      </c>
      <c r="H17" s="4">
        <f>IFERROR(VLOOKUP($B17,'4.kolo'!$B:$F,MATCH('4.kolo'!F$5,'4.kolo'!$B$5:$F$5,0),FALSE),"")</f>
        <v>820</v>
      </c>
      <c r="I17" s="4"/>
      <c r="J17" s="4"/>
      <c r="K17" s="20">
        <f t="shared" si="0"/>
        <v>782.5</v>
      </c>
    </row>
    <row r="18" spans="1:11">
      <c r="A18" s="4" t="s">
        <v>36</v>
      </c>
      <c r="B18" s="29" t="s">
        <v>27</v>
      </c>
      <c r="C18" s="4">
        <f>IFERROR(VLOOKUP($B18,'seznam hráčů'!$B:$E,MATCH('seznam hráčů'!C$1,'seznam hráčů'!$B$1:$E$1,0),FALSE),"")</f>
        <v>2009</v>
      </c>
      <c r="D18" s="4" t="str">
        <f>IFERROR(VLOOKUP($B18,'seznam hráčů'!$B:$F,MATCH('seznam hráčů'!F$1,'seznam hráčů'!$B$1:$F$1,0),FALSE),"")</f>
        <v>Kr.Dvůr</v>
      </c>
      <c r="E18" s="4">
        <f>IFERROR(VLOOKUP($B18,'1.kolo'!$B:$F,MATCH('1.kolo'!F$5,'1.kolo'!$B$5:$F$5,0),FALSE),"")</f>
        <v>820</v>
      </c>
      <c r="F18" s="4">
        <f>IFERROR(VLOOKUP($B18,'2.kolo'!$B:$F,MATCH('2.kolo'!F$5,'2.kolo'!$B$5:$F$5,0),FALSE),"")</f>
        <v>820</v>
      </c>
      <c r="G18" s="4">
        <f>IFERROR(VLOOKUP($B18,'3.kolo'!$B:$F,MATCH('3.kolo'!F$5,'3.kolo'!$B$5:$F$5,0),FALSE),"")</f>
        <v>700</v>
      </c>
      <c r="H18" s="4" t="str">
        <f>IFERROR(VLOOKUP($B18,'4.kolo'!$B:$F,MATCH('4.kolo'!F$5,'4.kolo'!$B$5:$F$5,0),FALSE),"")</f>
        <v/>
      </c>
      <c r="I18" s="4"/>
      <c r="J18" s="4"/>
      <c r="K18" s="20">
        <f t="shared" si="0"/>
        <v>780</v>
      </c>
    </row>
    <row r="19" spans="1:11">
      <c r="A19" s="4" t="s">
        <v>82</v>
      </c>
      <c r="B19" s="29" t="s">
        <v>29</v>
      </c>
      <c r="C19" s="4">
        <f>IFERROR(VLOOKUP($B19,'seznam hráčů'!$B:$E,MATCH('seznam hráčů'!C$1,'seznam hráčů'!$B$1:$E$1,0),FALSE),"")</f>
        <v>2009</v>
      </c>
      <c r="D19" s="4" t="str">
        <f>IFERROR(VLOOKUP($B19,'seznam hráčů'!$B:$F,MATCH('seznam hráčů'!F$1,'seznam hráčů'!$B$1:$F$1,0),FALSE),"")</f>
        <v>Hořovice</v>
      </c>
      <c r="E19" s="4">
        <f>IFERROR(VLOOKUP($B19,'1.kolo'!$B:$F,MATCH('1.kolo'!F$5,'1.kolo'!$B$5:$F$5,0),FALSE),"")</f>
        <v>790</v>
      </c>
      <c r="F19" s="4">
        <f>IFERROR(VLOOKUP($B19,'2.kolo'!$B:$F,MATCH('2.kolo'!F$5,'2.kolo'!$B$5:$F$5,0),FALSE),"")</f>
        <v>790</v>
      </c>
      <c r="G19" s="4">
        <f>IFERROR(VLOOKUP($B19,'3.kolo'!$B:$F,MATCH('3.kolo'!F$5,'3.kolo'!$B$5:$F$5,0),FALSE),"")</f>
        <v>730</v>
      </c>
      <c r="H19" s="4">
        <f>IFERROR(VLOOKUP($B19,'4.kolo'!$B:$F,MATCH('4.kolo'!F$5,'4.kolo'!$B$5:$F$5,0),FALSE),"")</f>
        <v>790</v>
      </c>
      <c r="I19" s="4"/>
      <c r="J19" s="4"/>
      <c r="K19" s="20">
        <f t="shared" si="0"/>
        <v>775</v>
      </c>
    </row>
    <row r="20" spans="1:11">
      <c r="A20" s="4" t="s">
        <v>73</v>
      </c>
      <c r="B20" s="49" t="s">
        <v>42</v>
      </c>
      <c r="C20" s="4">
        <f>IFERROR(VLOOKUP($B20,'seznam hráčů'!$B:$E,MATCH('seznam hráčů'!C$1,'seznam hráčů'!$B$1:$E$1,0),FALSE),"")</f>
        <v>2009</v>
      </c>
      <c r="D20" s="4" t="str">
        <f>IFERROR(VLOOKUP($B20,'seznam hráčů'!$B:$F,MATCH('seznam hráčů'!F$1,'seznam hráčů'!$B$1:$F$1,0),FALSE),"")</f>
        <v>Olešná</v>
      </c>
      <c r="E20" s="4">
        <f>IFERROR(VLOOKUP($B20,'1.kolo'!$B:$F,MATCH('1.kolo'!F$5,'1.kolo'!$B$5:$F$5,0),FALSE),"")</f>
        <v>610</v>
      </c>
      <c r="F20" s="4">
        <f>IFERROR(VLOOKUP($B20,'2.kolo'!$B:$F,MATCH('2.kolo'!F$5,'2.kolo'!$B$5:$F$5,0),FALSE),"")</f>
        <v>730</v>
      </c>
      <c r="G20" s="4">
        <f>IFERROR(VLOOKUP($B20,'3.kolo'!$B:$F,MATCH('3.kolo'!F$5,'3.kolo'!$B$5:$F$5,0),FALSE),"")</f>
        <v>820</v>
      </c>
      <c r="H20" s="4">
        <f>IFERROR(VLOOKUP($B20,'4.kolo'!$B:$F,MATCH('4.kolo'!F$5,'4.kolo'!$B$5:$F$5,0),FALSE),"")</f>
        <v>850</v>
      </c>
      <c r="I20" s="4"/>
      <c r="J20" s="4"/>
      <c r="K20" s="20">
        <f t="shared" si="0"/>
        <v>752.5</v>
      </c>
    </row>
    <row r="21" spans="1:11">
      <c r="A21" s="4" t="s">
        <v>127</v>
      </c>
      <c r="B21" s="49" t="s">
        <v>24</v>
      </c>
      <c r="C21" s="4">
        <f>IFERROR(VLOOKUP($B21,'seznam hráčů'!$B:$E,MATCH('seznam hráčů'!C$1,'seznam hráčů'!$B$1:$E$1,0),FALSE),"")</f>
        <v>2007</v>
      </c>
      <c r="D21" s="4" t="str">
        <f>IFERROR(VLOOKUP($B21,'seznam hráčů'!$B:$F,MATCH('seznam hráčů'!F$1,'seznam hráčů'!$B$1:$F$1,0),FALSE),"")</f>
        <v>Žebrák</v>
      </c>
      <c r="E21" s="4">
        <f>IFERROR(VLOOKUP($B21,'1.kolo'!$B:$F,MATCH('1.kolo'!F$5,'1.kolo'!$B$5:$F$5,0),FALSE),"")</f>
        <v>790</v>
      </c>
      <c r="F21" s="4" t="str">
        <f>IFERROR(VLOOKUP($B21,'2.kolo'!$B:$F,MATCH('2.kolo'!F$5,'2.kolo'!$B$5:$F$5,0),FALSE),"")</f>
        <v/>
      </c>
      <c r="G21" s="4">
        <f>IFERROR(VLOOKUP($B21,'3.kolo'!$B:$F,MATCH('3.kolo'!F$5,'3.kolo'!$B$5:$F$5,0),FALSE),"")</f>
        <v>670</v>
      </c>
      <c r="H21" s="4" t="str">
        <f>IFERROR(VLOOKUP($B21,'4.kolo'!$B:$F,MATCH('4.kolo'!F$5,'4.kolo'!$B$5:$F$5,0),FALSE),"")</f>
        <v/>
      </c>
      <c r="I21" s="4"/>
      <c r="J21" s="4"/>
      <c r="K21" s="20">
        <f t="shared" si="0"/>
        <v>730</v>
      </c>
    </row>
    <row r="22" spans="1:11">
      <c r="A22" s="4" t="s">
        <v>127</v>
      </c>
      <c r="B22" s="29" t="s">
        <v>33</v>
      </c>
      <c r="C22" s="4">
        <f>IFERROR(VLOOKUP($B22,'seznam hráčů'!$B:$E,MATCH('seznam hráčů'!C$1,'seznam hráčů'!$B$1:$E$1,0),FALSE),"")</f>
        <v>2010</v>
      </c>
      <c r="D22" s="4" t="str">
        <f>IFERROR(VLOOKUP($B22,'seznam hráčů'!$B:$F,MATCH('seznam hráčů'!F$1,'seznam hráčů'!$B$1:$F$1,0),FALSE),"")</f>
        <v>Zdice</v>
      </c>
      <c r="E22" s="4">
        <f>IFERROR(VLOOKUP($B22,'1.kolo'!$B:$F,MATCH('1.kolo'!F$5,'1.kolo'!$B$5:$F$5,0),FALSE),"")</f>
        <v>730</v>
      </c>
      <c r="F22" s="4" t="str">
        <f>IFERROR(VLOOKUP($B22,'2.kolo'!$B:$F,MATCH('2.kolo'!F$5,'2.kolo'!$B$5:$F$5,0),FALSE),"")</f>
        <v/>
      </c>
      <c r="G22" s="4" t="str">
        <f>IFERROR(VLOOKUP($B22,'3.kolo'!$B:$F,MATCH('3.kolo'!F$5,'3.kolo'!$B$5:$F$5,0),FALSE),"")</f>
        <v/>
      </c>
      <c r="H22" s="4" t="str">
        <f>IFERROR(VLOOKUP($B22,'4.kolo'!$B:$F,MATCH('4.kolo'!F$5,'4.kolo'!$B$5:$F$5,0),FALSE),"")</f>
        <v/>
      </c>
      <c r="I22" s="4"/>
      <c r="J22" s="4"/>
      <c r="K22" s="20">
        <f t="shared" si="0"/>
        <v>730</v>
      </c>
    </row>
    <row r="23" spans="1:11">
      <c r="A23" s="4" t="s">
        <v>43</v>
      </c>
      <c r="B23" s="49" t="s">
        <v>31</v>
      </c>
      <c r="C23" s="4">
        <f>IFERROR(VLOOKUP($B23,'seznam hráčů'!$B:$E,MATCH('seznam hráčů'!C$1,'seznam hráčů'!$B$1:$E$1,0),FALSE),"")</f>
        <v>2006</v>
      </c>
      <c r="D23" s="4" t="str">
        <f>IFERROR(VLOOKUP($B23,'seznam hráčů'!$B:$F,MATCH('seznam hráčů'!F$1,'seznam hráčů'!$B$1:$F$1,0),FALSE),"")</f>
        <v>Olešná</v>
      </c>
      <c r="E23" s="4">
        <f>IFERROR(VLOOKUP($B23,'1.kolo'!$B:$F,MATCH('1.kolo'!F$5,'1.kolo'!$B$5:$F$5,0),FALSE),"")</f>
        <v>760</v>
      </c>
      <c r="F23" s="4">
        <f>IFERROR(VLOOKUP($B23,'2.kolo'!$B:$F,MATCH('2.kolo'!F$5,'2.kolo'!$B$5:$F$5,0),FALSE),"")</f>
        <v>670</v>
      </c>
      <c r="G23" s="4">
        <f>IFERROR(VLOOKUP($B23,'3.kolo'!$B:$F,MATCH('3.kolo'!F$5,'3.kolo'!$B$5:$F$5,0),FALSE),"")</f>
        <v>760</v>
      </c>
      <c r="H23" s="4">
        <f>IFERROR(VLOOKUP($B23,'4.kolo'!$B:$F,MATCH('4.kolo'!F$5,'4.kolo'!$B$5:$F$5,0),FALSE),"")</f>
        <v>670</v>
      </c>
      <c r="I23" s="4"/>
      <c r="J23" s="4"/>
      <c r="K23" s="20">
        <f t="shared" si="0"/>
        <v>715</v>
      </c>
    </row>
    <row r="24" spans="1:11">
      <c r="A24" s="4" t="s">
        <v>45</v>
      </c>
      <c r="B24" s="29" t="s">
        <v>44</v>
      </c>
      <c r="C24" s="4">
        <f>IFERROR(VLOOKUP($B24,'seznam hráčů'!$B:$E,MATCH('seznam hráčů'!C$1,'seznam hráčů'!$B$1:$E$1,0),FALSE),"")</f>
        <v>2012</v>
      </c>
      <c r="D24" s="4" t="str">
        <f>IFERROR(VLOOKUP($B24,'seznam hráčů'!$B:$F,MATCH('seznam hráčů'!F$1,'seznam hráčů'!$B$1:$F$1,0),FALSE),"")</f>
        <v>Hořovice</v>
      </c>
      <c r="E24" s="4">
        <f>IFERROR(VLOOKUP($B24,'1.kolo'!$B:$F,MATCH('1.kolo'!F$5,'1.kolo'!$B$5:$F$5,0),FALSE),"")</f>
        <v>580</v>
      </c>
      <c r="F24" s="4" t="str">
        <f>IFERROR(VLOOKUP($B24,'2.kolo'!$B:$F,MATCH('2.kolo'!F$5,'2.kolo'!$B$5:$F$5,0),FALSE),"")</f>
        <v/>
      </c>
      <c r="G24" s="4" t="str">
        <f>IFERROR(VLOOKUP($B24,'3.kolo'!$B:$F,MATCH('3.kolo'!F$5,'3.kolo'!$B$5:$F$5,0),FALSE),"")</f>
        <v/>
      </c>
      <c r="H24" s="4">
        <f>IFERROR(VLOOKUP($B24,'4.kolo'!$B:$F,MATCH('4.kolo'!F$5,'4.kolo'!$B$5:$F$5,0),FALSE),"")</f>
        <v>760</v>
      </c>
      <c r="I24" s="4"/>
      <c r="J24" s="4"/>
      <c r="K24" s="20">
        <f t="shared" si="0"/>
        <v>670</v>
      </c>
    </row>
    <row r="25" spans="1:11">
      <c r="A25" s="4" t="s">
        <v>47</v>
      </c>
      <c r="B25" s="29" t="s">
        <v>75</v>
      </c>
      <c r="C25" s="4">
        <f>IFERROR(VLOOKUP($B25,'seznam hráčů'!$B:$E,MATCH('seznam hráčů'!C$1,'seznam hráčů'!$B$1:$E$1,0),FALSE),"")</f>
        <v>2011</v>
      </c>
      <c r="D25" s="4" t="str">
        <f>IFERROR(VLOOKUP($B25,'seznam hráčů'!$B:$F,MATCH('seznam hráčů'!F$1,'seznam hráčů'!$B$1:$F$1,0),FALSE),"")</f>
        <v>Zdice</v>
      </c>
      <c r="E25" s="4" t="str">
        <f>IFERROR(VLOOKUP($B25,'1.kolo'!$B:$F,MATCH('1.kolo'!F$5,'1.kolo'!$B$5:$F$5,0),FALSE),"")</f>
        <v/>
      </c>
      <c r="F25" s="4">
        <f>IFERROR(VLOOKUP($B25,'2.kolo'!$B:$F,MATCH('2.kolo'!F$5,'2.kolo'!$B$5:$F$5,0),FALSE),"")</f>
        <v>610</v>
      </c>
      <c r="G25" s="4">
        <f>IFERROR(VLOOKUP($B25,'3.kolo'!$B:$F,MATCH('3.kolo'!F$5,'3.kolo'!$B$5:$F$5,0),FALSE),"")</f>
        <v>640</v>
      </c>
      <c r="H25" s="4">
        <f>IFERROR(VLOOKUP($B25,'4.kolo'!$B:$F,MATCH('4.kolo'!F$5,'4.kolo'!$B$5:$F$5,0),FALSE),"")</f>
        <v>700</v>
      </c>
      <c r="I25" s="4"/>
      <c r="J25" s="4"/>
      <c r="K25" s="20">
        <f t="shared" si="0"/>
        <v>650</v>
      </c>
    </row>
    <row r="26" spans="1:11">
      <c r="A26" s="4" t="s">
        <v>128</v>
      </c>
      <c r="B26" s="29" t="s">
        <v>35</v>
      </c>
      <c r="C26" s="4">
        <f>IFERROR(VLOOKUP($B26,'seznam hráčů'!$B:$E,MATCH('seznam hráčů'!C$1,'seznam hráčů'!$B$1:$E$1,0),FALSE),"")</f>
        <v>2006</v>
      </c>
      <c r="D26" s="4" t="str">
        <f>IFERROR(VLOOKUP($B26,'seznam hráčů'!$B:$F,MATCH('seznam hráčů'!F$1,'seznam hráčů'!$B$1:$F$1,0),FALSE),"")</f>
        <v>Olešná</v>
      </c>
      <c r="E26" s="4">
        <f>IFERROR(VLOOKUP($B26,'1.kolo'!$B:$F,MATCH('1.kolo'!F$5,'1.kolo'!$B$5:$F$5,0),FALSE),"")</f>
        <v>700</v>
      </c>
      <c r="F26" s="4">
        <f>IFERROR(VLOOKUP($B26,'2.kolo'!$B:$F,MATCH('2.kolo'!F$5,'2.kolo'!$B$5:$F$5,0),FALSE),"")</f>
        <v>580</v>
      </c>
      <c r="G26" s="4">
        <f>IFERROR(VLOOKUP($B26,'3.kolo'!$B:$F,MATCH('3.kolo'!F$5,'3.kolo'!$B$5:$F$5,0),FALSE),"")</f>
        <v>640</v>
      </c>
      <c r="H26" s="4">
        <f>IFERROR(VLOOKUP($B26,'4.kolo'!$B:$F,MATCH('4.kolo'!F$5,'4.kolo'!$B$5:$F$5,0),FALSE),"")</f>
        <v>640</v>
      </c>
      <c r="I26" s="4"/>
      <c r="J26" s="4"/>
      <c r="K26" s="20">
        <f t="shared" si="0"/>
        <v>640</v>
      </c>
    </row>
    <row r="27" spans="1:11">
      <c r="A27" s="4" t="s">
        <v>128</v>
      </c>
      <c r="B27" s="29" t="s">
        <v>74</v>
      </c>
      <c r="C27" s="4">
        <f>IFERROR(VLOOKUP($B27,'seznam hráčů'!$B:$E,MATCH('seznam hráčů'!C$1,'seznam hráčů'!$B$1:$E$1,0),FALSE),"")</f>
        <v>2007</v>
      </c>
      <c r="D27" s="4" t="str">
        <f>IFERROR(VLOOKUP($B27,'seznam hráčů'!$B:$F,MATCH('seznam hráčů'!F$1,'seznam hráčů'!$B$1:$F$1,0),FALSE),"")</f>
        <v>Žebrák</v>
      </c>
      <c r="E27" s="4" t="str">
        <f>IFERROR(VLOOKUP($B27,'1.kolo'!$B:$F,MATCH('1.kolo'!F$5,'1.kolo'!$B$5:$F$5,0),FALSE),"")</f>
        <v/>
      </c>
      <c r="F27" s="4">
        <f>IFERROR(VLOOKUP($B27,'2.kolo'!$B:$F,MATCH('2.kolo'!F$5,'2.kolo'!$B$5:$F$5,0),FALSE),"")</f>
        <v>640</v>
      </c>
      <c r="G27" s="4" t="str">
        <f>IFERROR(VLOOKUP($B27,'3.kolo'!$B:$F,MATCH('3.kolo'!F$5,'3.kolo'!$B$5:$F$5,0),FALSE),"")</f>
        <v/>
      </c>
      <c r="H27" s="4" t="str">
        <f>IFERROR(VLOOKUP($B27,'4.kolo'!$B:$F,MATCH('4.kolo'!F$5,'4.kolo'!$B$5:$F$5,0),FALSE),"")</f>
        <v/>
      </c>
      <c r="I27" s="4"/>
      <c r="J27" s="4"/>
      <c r="K27" s="20">
        <f t="shared" si="0"/>
        <v>640</v>
      </c>
    </row>
    <row r="28" spans="1:11">
      <c r="A28" s="4" t="s">
        <v>52</v>
      </c>
      <c r="B28" s="49" t="s">
        <v>37</v>
      </c>
      <c r="C28" s="4">
        <f>IFERROR(VLOOKUP($B28,'seznam hráčů'!$B:$E,MATCH('seznam hráčů'!C$1,'seznam hráčů'!$B$1:$E$1,0),FALSE),"")</f>
        <v>2007</v>
      </c>
      <c r="D28" s="4" t="str">
        <f>IFERROR(VLOOKUP($B28,'seznam hráčů'!$B:$F,MATCH('seznam hráčů'!F$1,'seznam hráčů'!$B$1:$F$1,0),FALSE),"")</f>
        <v>Žebrák</v>
      </c>
      <c r="E28" s="4">
        <f>IFERROR(VLOOKUP($B28,'1.kolo'!$B:$F,MATCH('1.kolo'!F$5,'1.kolo'!$B$5:$F$5,0),FALSE),"")</f>
        <v>670</v>
      </c>
      <c r="F28" s="4">
        <f>IFERROR(VLOOKUP($B28,'2.kolo'!$B:$F,MATCH('2.kolo'!F$5,'2.kolo'!$B$5:$F$5,0),FALSE),"")</f>
        <v>510</v>
      </c>
      <c r="G28" s="4" t="str">
        <f>IFERROR(VLOOKUP($B28,'3.kolo'!$B:$F,MATCH('3.kolo'!F$5,'3.kolo'!$B$5:$F$5,0),FALSE),"")</f>
        <v/>
      </c>
      <c r="H28" s="4" t="str">
        <f>IFERROR(VLOOKUP($B28,'4.kolo'!$B:$F,MATCH('4.kolo'!F$5,'4.kolo'!$B$5:$F$5,0),FALSE),"")</f>
        <v/>
      </c>
      <c r="I28" s="4"/>
      <c r="J28" s="4"/>
      <c r="K28" s="20">
        <f t="shared" si="0"/>
        <v>590</v>
      </c>
    </row>
    <row r="29" spans="1:11">
      <c r="A29" s="4" t="s">
        <v>112</v>
      </c>
      <c r="B29" s="49" t="s">
        <v>46</v>
      </c>
      <c r="C29" s="4">
        <f>IFERROR(VLOOKUP($B29,'seznam hráčů'!$B:$E,MATCH('seznam hráčů'!C$1,'seznam hráčů'!$B$1:$E$1,0),FALSE),"")</f>
        <v>2013</v>
      </c>
      <c r="D29" s="4" t="str">
        <f>IFERROR(VLOOKUP($B29,'seznam hráčů'!$B:$F,MATCH('seznam hráčů'!F$1,'seznam hráčů'!$B$1:$F$1,0),FALSE),"")</f>
        <v>Kr.Dvůr</v>
      </c>
      <c r="E29" s="4">
        <f>IFERROR(VLOOKUP($B29,'1.kolo'!$B:$F,MATCH('1.kolo'!F$5,'1.kolo'!$B$5:$F$5,0),FALSE),"")</f>
        <v>550</v>
      </c>
      <c r="F29" s="4">
        <f>IFERROR(VLOOKUP($B29,'2.kolo'!$B:$F,MATCH('2.kolo'!F$5,'2.kolo'!$B$5:$F$5,0),FALSE),"")</f>
        <v>550</v>
      </c>
      <c r="G29" s="4" t="str">
        <f>IFERROR(VLOOKUP($B29,'3.kolo'!$B:$F,MATCH('3.kolo'!F$5,'3.kolo'!$B$5:$F$5,0),FALSE),"")</f>
        <v/>
      </c>
      <c r="H29" s="4">
        <f>IFERROR(VLOOKUP($B29,'4.kolo'!$B:$F,MATCH('4.kolo'!F$5,'4.kolo'!$B$5:$F$5,0),FALSE),"")</f>
        <v>640</v>
      </c>
      <c r="I29" s="4"/>
      <c r="J29" s="4"/>
      <c r="K29" s="20">
        <f t="shared" si="0"/>
        <v>580</v>
      </c>
    </row>
    <row r="30" spans="1:11">
      <c r="A30" s="4" t="s">
        <v>112</v>
      </c>
      <c r="B30" s="29" t="s">
        <v>50</v>
      </c>
      <c r="C30" s="4">
        <f>IFERROR(VLOOKUP($B30,'seznam hráčů'!$B:$E,MATCH('seznam hráčů'!C$1,'seznam hráčů'!$B$1:$E$1,0),FALSE),"")</f>
        <v>2011</v>
      </c>
      <c r="D30" s="4" t="str">
        <f>IFERROR(VLOOKUP($B30,'seznam hráčů'!$B:$F,MATCH('seznam hráčů'!F$1,'seznam hráčů'!$B$1:$F$1,0),FALSE),"")</f>
        <v>Olešná</v>
      </c>
      <c r="E30" s="4">
        <f>IFERROR(VLOOKUP($B30,'1.kolo'!$B:$F,MATCH('1.kolo'!F$5,'1.kolo'!$B$5:$F$5,0),FALSE),"")</f>
        <v>510</v>
      </c>
      <c r="F30" s="4">
        <f>IFERROR(VLOOKUP($B30,'2.kolo'!$B:$F,MATCH('2.kolo'!F$5,'2.kolo'!$B$5:$F$5,0),FALSE),"")</f>
        <v>470</v>
      </c>
      <c r="G30" s="4">
        <f>IFERROR(VLOOKUP($B30,'3.kolo'!$B:$F,MATCH('3.kolo'!F$5,'3.kolo'!$B$5:$F$5,0),FALSE),"")</f>
        <v>610</v>
      </c>
      <c r="H30" s="4">
        <f>IFERROR(VLOOKUP($B30,'4.kolo'!$B:$F,MATCH('4.kolo'!F$5,'4.kolo'!$B$5:$F$5,0),FALSE),"")</f>
        <v>730</v>
      </c>
      <c r="I30" s="4"/>
      <c r="J30" s="4"/>
      <c r="K30" s="20">
        <f t="shared" si="0"/>
        <v>580</v>
      </c>
    </row>
    <row r="31" spans="1:11">
      <c r="A31" s="4" t="s">
        <v>58</v>
      </c>
      <c r="B31" s="49" t="s">
        <v>48</v>
      </c>
      <c r="C31" s="25">
        <f>IFERROR(VLOOKUP($B31,'seznam hráčů'!$B:$E,MATCH('seznam hráčů'!C$1,'seznam hráčů'!$B$1:$E$1,0),FALSE),"")</f>
        <v>2011</v>
      </c>
      <c r="D31" s="25" t="str">
        <f>IFERROR(VLOOKUP($B31,'seznam hráčů'!$B:$F,MATCH('seznam hráčů'!F$1,'seznam hráčů'!$B$1:$F$1,0),FALSE),"")</f>
        <v>Lochovice</v>
      </c>
      <c r="E31" s="4">
        <f>IFERROR(VLOOKUP($B31,'1.kolo'!$B:$F,MATCH('1.kolo'!F$5,'1.kolo'!$B$5:$F$5,0),FALSE),"")</f>
        <v>530</v>
      </c>
      <c r="F31" s="4">
        <f>IFERROR(VLOOKUP($B31,'2.kolo'!$B:$F,MATCH('2.kolo'!F$5,'2.kolo'!$B$5:$F$5,0),FALSE),"")</f>
        <v>530</v>
      </c>
      <c r="G31" s="4" t="str">
        <f>IFERROR(VLOOKUP($B31,'3.kolo'!$B:$F,MATCH('3.kolo'!F$5,'3.kolo'!$B$5:$F$5,0),FALSE),"")</f>
        <v/>
      </c>
      <c r="H31" s="4">
        <f>IFERROR(VLOOKUP($B31,'4.kolo'!$B:$F,MATCH('4.kolo'!F$5,'4.kolo'!$B$5:$F$5,0),FALSE),"")</f>
        <v>580</v>
      </c>
      <c r="I31" s="4"/>
      <c r="J31" s="4"/>
      <c r="K31" s="48">
        <f t="shared" si="0"/>
        <v>546.66666666666663</v>
      </c>
    </row>
    <row r="32" spans="1:11">
      <c r="A32" s="4" t="s">
        <v>60</v>
      </c>
      <c r="B32" s="49" t="s">
        <v>55</v>
      </c>
      <c r="C32" s="4">
        <f>IFERROR(VLOOKUP($B32,'seznam hráčů'!$B:$E,MATCH('seznam hráčů'!C$1,'seznam hráčů'!$B$1:$E$1,0),FALSE),"")</f>
        <v>2011</v>
      </c>
      <c r="D32" s="4" t="str">
        <f>IFERROR(VLOOKUP($B32,'seznam hráčů'!$B:$F,MATCH('seznam hráčů'!F$1,'seznam hráčů'!$B$1:$F$1,0),FALSE),"")</f>
        <v>Hořovice</v>
      </c>
      <c r="E32" s="4">
        <f>IFERROR(VLOOKUP($B32,'1.kolo'!$B:$F,MATCH('1.kolo'!F$5,'1.kolo'!$B$5:$F$5,0),FALSE),"")</f>
        <v>470</v>
      </c>
      <c r="F32" s="4">
        <f>IFERROR(VLOOKUP($B32,'2.kolo'!$B:$F,MATCH('2.kolo'!F$5,'2.kolo'!$B$5:$F$5,0),FALSE),"")</f>
        <v>490</v>
      </c>
      <c r="G32" s="4" t="str">
        <f>IFERROR(VLOOKUP($B32,'3.kolo'!$B:$F,MATCH('3.kolo'!F$5,'3.kolo'!$B$5:$F$5,0),FALSE),"")</f>
        <v/>
      </c>
      <c r="H32" s="4">
        <f>IFERROR(VLOOKUP($B32,'4.kolo'!$B:$F,MATCH('4.kolo'!F$5,'4.kolo'!$B$5:$F$5,0),FALSE),"")</f>
        <v>610</v>
      </c>
      <c r="I32" s="4"/>
      <c r="J32" s="4"/>
      <c r="K32" s="20">
        <f t="shared" si="0"/>
        <v>523.33333333333337</v>
      </c>
    </row>
    <row r="33" spans="1:11">
      <c r="A33" s="4" t="s">
        <v>78</v>
      </c>
      <c r="B33" s="29" t="s">
        <v>57</v>
      </c>
      <c r="C33" s="4">
        <f>IFERROR(VLOOKUP($B33,'seznam hráčů'!$B:$E,MATCH('seznam hráčů'!C$1,'seznam hráčů'!$B$1:$E$1,0),FALSE),"")</f>
        <v>2014</v>
      </c>
      <c r="D33" s="4" t="str">
        <f>IFERROR(VLOOKUP($B33,'seznam hráčů'!$B:$F,MATCH('seznam hráčů'!F$1,'seznam hráčů'!$B$1:$F$1,0),FALSE),"")</f>
        <v>Hořovice</v>
      </c>
      <c r="E33" s="4">
        <f>IFERROR(VLOOKUP($B33,'1.kolo'!$B:$F,MATCH('1.kolo'!F$5,'1.kolo'!$B$5:$F$5,0),FALSE),"")</f>
        <v>450</v>
      </c>
      <c r="F33" s="4" t="str">
        <f>IFERROR(VLOOKUP($B33,'2.kolo'!$B:$F,MATCH('2.kolo'!F$5,'2.kolo'!$B$5:$F$5,0),FALSE),"")</f>
        <v/>
      </c>
      <c r="G33" s="4">
        <f>IFERROR(VLOOKUP($B33,'3.kolo'!$B:$F,MATCH('3.kolo'!F$5,'3.kolo'!$B$5:$F$5,0),FALSE),"")</f>
        <v>580</v>
      </c>
      <c r="H33" s="4">
        <f>IFERROR(VLOOKUP($B33,'4.kolo'!$B:$F,MATCH('4.kolo'!F$5,'4.kolo'!$B$5:$F$5,0),FALSE),"")</f>
        <v>510</v>
      </c>
      <c r="I33" s="4"/>
      <c r="J33" s="4"/>
      <c r="K33" s="20">
        <f t="shared" si="0"/>
        <v>513.33333333333337</v>
      </c>
    </row>
    <row r="34" spans="1:11">
      <c r="A34" s="3" t="s">
        <v>2</v>
      </c>
      <c r="B34" s="3" t="s">
        <v>93</v>
      </c>
      <c r="C34" s="3" t="s">
        <v>5</v>
      </c>
      <c r="D34" s="3" t="s">
        <v>4</v>
      </c>
      <c r="E34" s="3" t="s">
        <v>94</v>
      </c>
      <c r="F34" s="3" t="s">
        <v>95</v>
      </c>
      <c r="G34" s="3" t="s">
        <v>96</v>
      </c>
      <c r="H34" s="3" t="s">
        <v>97</v>
      </c>
      <c r="I34" s="3" t="s">
        <v>98</v>
      </c>
      <c r="J34" s="3" t="s">
        <v>99</v>
      </c>
      <c r="K34" s="3" t="s">
        <v>7</v>
      </c>
    </row>
    <row r="35" spans="1:11">
      <c r="A35" s="4" t="s">
        <v>90</v>
      </c>
      <c r="B35" s="49" t="s">
        <v>83</v>
      </c>
      <c r="C35" s="25">
        <f>IFERROR(VLOOKUP($B35,'seznam hráčů'!$B:$E,MATCH('seznam hráčů'!C$1,'seznam hráčů'!$B$1:$E$1,0),FALSE),"")</f>
        <v>2006</v>
      </c>
      <c r="D35" s="25" t="str">
        <f>IFERROR(VLOOKUP($B35,'seznam hráčů'!$B:$F,MATCH('seznam hráčů'!F$1,'seznam hráčů'!$B$1:$F$1,0),FALSE),"")</f>
        <v>Zdice</v>
      </c>
      <c r="E35" s="4" t="str">
        <f>IFERROR(VLOOKUP($B35,'1.kolo'!$B:$F,MATCH('1.kolo'!F$5,'1.kolo'!$B$5:$F$5,0),FALSE),"")</f>
        <v/>
      </c>
      <c r="F35" s="4" t="str">
        <f>IFERROR(VLOOKUP($B35,'2.kolo'!$B:$F,MATCH('2.kolo'!F$5,'2.kolo'!$B$5:$F$5,0),FALSE),"")</f>
        <v/>
      </c>
      <c r="G35" s="4">
        <f>IFERROR(VLOOKUP($B35,'3.kolo'!$B:$F,MATCH('3.kolo'!F$5,'3.kolo'!$B$5:$F$5,0),FALSE),"")</f>
        <v>510</v>
      </c>
      <c r="H35" s="4" t="str">
        <f>IFERROR(VLOOKUP($B35,'4.kolo'!$B:$F,MATCH('4.kolo'!F$5,'4.kolo'!$B$5:$F$5,0),FALSE),"")</f>
        <v/>
      </c>
      <c r="I35" s="4"/>
      <c r="J35" s="4"/>
      <c r="K35" s="25">
        <f t="shared" ref="K35:K41" si="1">AVERAGE(E35:J35)</f>
        <v>510</v>
      </c>
    </row>
    <row r="36" spans="1:11">
      <c r="A36" s="4" t="s">
        <v>114</v>
      </c>
      <c r="B36" s="29" t="s">
        <v>77</v>
      </c>
      <c r="C36" s="4">
        <f>IFERROR(VLOOKUP($B36,'seznam hráčů'!$B:$E,MATCH('seznam hráčů'!C$1,'seznam hráčů'!$B$1:$E$1,0),FALSE),"")</f>
        <v>2012</v>
      </c>
      <c r="D36" s="4" t="str">
        <f>IFERROR(VLOOKUP($B36,'seznam hráčů'!$B:$F,MATCH('seznam hráčů'!F$1,'seznam hráčů'!$B$1:$F$1,0),FALSE),"")</f>
        <v>Kr.Dvůr</v>
      </c>
      <c r="E36" s="4" t="str">
        <f>IFERROR(VLOOKUP($B36,'1.kolo'!$B:$F,MATCH('1.kolo'!F$5,'1.kolo'!$B$5:$F$5,0),FALSE),"")</f>
        <v/>
      </c>
      <c r="F36" s="4">
        <f>IFERROR(VLOOKUP($B36,'2.kolo'!$B:$F,MATCH('2.kolo'!F$5,'2.kolo'!$B$5:$F$5,0),FALSE),"")</f>
        <v>410</v>
      </c>
      <c r="G36" s="4">
        <f>IFERROR(VLOOKUP($B36,'3.kolo'!$B:$F,MATCH('3.kolo'!F$5,'3.kolo'!$B$5:$F$5,0),FALSE),"")</f>
        <v>530</v>
      </c>
      <c r="H36" s="4">
        <f>IFERROR(VLOOKUP($B36,'4.kolo'!$B:$F,MATCH('4.kolo'!F$5,'4.kolo'!$B$5:$F$5,0),FALSE),"")</f>
        <v>550</v>
      </c>
      <c r="I36" s="4"/>
      <c r="J36" s="4"/>
      <c r="K36" s="20">
        <f t="shared" si="1"/>
        <v>496.66666666666669</v>
      </c>
    </row>
    <row r="37" spans="1:11">
      <c r="A37" s="4" t="s">
        <v>115</v>
      </c>
      <c r="B37" s="29" t="s">
        <v>53</v>
      </c>
      <c r="C37" s="4">
        <f>IFERROR(VLOOKUP($B37,'seznam hráčů'!$B:$E,MATCH('seznam hráčů'!C$1,'seznam hráčů'!$B$1:$E$1,0),FALSE),"")</f>
        <v>2008</v>
      </c>
      <c r="D37" s="4" t="str">
        <f>IFERROR(VLOOKUP($B37,'seznam hráčů'!$B:$F,MATCH('seznam hráčů'!F$1,'seznam hráčů'!$B$1:$F$1,0),FALSE),"")</f>
        <v>Žebrák</v>
      </c>
      <c r="E37" s="4">
        <f>IFERROR(VLOOKUP($B37,'1.kolo'!$B:$F,MATCH('1.kolo'!F$5,'1.kolo'!$B$5:$F$5,0),FALSE),"")</f>
        <v>490</v>
      </c>
      <c r="F37" s="4" t="str">
        <f>IFERROR(VLOOKUP($B37,'2.kolo'!$B:$F,MATCH('2.kolo'!F$5,'2.kolo'!$B$5:$F$5,0),FALSE),"")</f>
        <v/>
      </c>
      <c r="G37" s="4" t="str">
        <f>IFERROR(VLOOKUP($B37,'3.kolo'!$B:$F,MATCH('3.kolo'!F$5,'3.kolo'!$B$5:$F$5,0),FALSE),"")</f>
        <v/>
      </c>
      <c r="H37" s="4" t="str">
        <f>IFERROR(VLOOKUP($B37,'4.kolo'!$B:$F,MATCH('4.kolo'!F$5,'4.kolo'!$B$5:$F$5,0),FALSE),"")</f>
        <v/>
      </c>
      <c r="I37" s="4"/>
      <c r="J37" s="4"/>
      <c r="K37" s="20">
        <f t="shared" si="1"/>
        <v>490</v>
      </c>
    </row>
    <row r="38" spans="1:11">
      <c r="A38" s="4" t="s">
        <v>116</v>
      </c>
      <c r="B38" s="29" t="s">
        <v>61</v>
      </c>
      <c r="C38" s="4">
        <f>IFERROR(VLOOKUP($B38,'seznam hráčů'!$B:$E,MATCH('seznam hráčů'!C$1,'seznam hráčů'!$B$1:$E$1,0),FALSE),"")</f>
        <v>2010</v>
      </c>
      <c r="D38" s="4" t="str">
        <f>IFERROR(VLOOKUP($B38,'seznam hráčů'!$B:$F,MATCH('seznam hráčů'!F$1,'seznam hráčů'!$B$1:$F$1,0),FALSE),"")</f>
        <v>Hořovice</v>
      </c>
      <c r="E38" s="4">
        <f>IFERROR(VLOOKUP($B38,'1.kolo'!$B:$F,MATCH('1.kolo'!F$5,'1.kolo'!$B$5:$F$5,0),FALSE),"")</f>
        <v>410</v>
      </c>
      <c r="F38" s="4">
        <f>IFERROR(VLOOKUP($B38,'2.kolo'!$B:$F,MATCH('2.kolo'!F$5,'2.kolo'!$B$5:$F$5,0),FALSE),"")</f>
        <v>430</v>
      </c>
      <c r="G38" s="4">
        <f>IFERROR(VLOOKUP($B38,'3.kolo'!$B:$F,MATCH('3.kolo'!F$5,'3.kolo'!$B$5:$F$5,0),FALSE),"")</f>
        <v>550</v>
      </c>
      <c r="H38" s="4">
        <f>IFERROR(VLOOKUP($B38,'4.kolo'!$B:$F,MATCH('4.kolo'!F$5,'4.kolo'!$B$5:$F$5,0),FALSE),"")</f>
        <v>530</v>
      </c>
      <c r="I38" s="4"/>
      <c r="J38" s="4"/>
      <c r="K38" s="20">
        <f t="shared" si="1"/>
        <v>480</v>
      </c>
    </row>
    <row r="39" spans="1:11">
      <c r="A39" s="4" t="s">
        <v>121</v>
      </c>
      <c r="B39" s="49" t="s">
        <v>76</v>
      </c>
      <c r="C39" s="25">
        <f>IFERROR(VLOOKUP($B39,'seznam hráčů'!$B:$E,MATCH('seznam hráčů'!C$1,'seznam hráčů'!$B$1:$E$1,0),FALSE),"")</f>
        <v>2010</v>
      </c>
      <c r="D39" s="25" t="str">
        <f>IFERROR(VLOOKUP($B39,'seznam hráčů'!$B:$F,MATCH('seznam hráčů'!F$1,'seznam hráčů'!$B$1:$F$1,0),FALSE),"")</f>
        <v>Nižbor</v>
      </c>
      <c r="E39" s="4" t="str">
        <f>IFERROR(VLOOKUP($B39,'1.kolo'!$B:$F,MATCH('1.kolo'!F$5,'1.kolo'!$B$5:$F$5,0),FALSE),"")</f>
        <v/>
      </c>
      <c r="F39" s="4">
        <f>IFERROR(VLOOKUP($B39,'2.kolo'!$B:$F,MATCH('2.kolo'!F$5,'2.kolo'!$B$5:$F$5,0),FALSE),"")</f>
        <v>450</v>
      </c>
      <c r="G39" s="4" t="str">
        <f>IFERROR(VLOOKUP($B39,'3.kolo'!$B:$F,MATCH('3.kolo'!F$5,'3.kolo'!$B$5:$F$5,0),FALSE),"")</f>
        <v/>
      </c>
      <c r="H39" s="4" t="str">
        <f>IFERROR(VLOOKUP($B39,'4.kolo'!$B:$F,MATCH('4.kolo'!F$5,'4.kolo'!$B$5:$F$5,0),FALSE),"")</f>
        <v/>
      </c>
      <c r="I39" s="4"/>
      <c r="J39" s="4"/>
      <c r="K39" s="25">
        <f t="shared" si="1"/>
        <v>450</v>
      </c>
    </row>
    <row r="40" spans="1:11">
      <c r="A40" s="4" t="s">
        <v>122</v>
      </c>
      <c r="B40" s="49" t="s">
        <v>59</v>
      </c>
      <c r="C40" s="25">
        <f>IFERROR(VLOOKUP($B40,'seznam hráčů'!$B:$E,MATCH('seznam hráčů'!C$1,'seznam hráčů'!$B$1:$E$1,0),FALSE),"")</f>
        <v>2008</v>
      </c>
      <c r="D40" s="25" t="str">
        <f>IFERROR(VLOOKUP($B40,'seznam hráčů'!$B:$F,MATCH('seznam hráčů'!F$1,'seznam hráčů'!$B$1:$F$1,0),FALSE),"")</f>
        <v>Kr.Dvůr</v>
      </c>
      <c r="E40" s="4">
        <f>IFERROR(VLOOKUP($B40,'1.kolo'!$B:$F,MATCH('1.kolo'!F$5,'1.kolo'!$B$5:$F$5,0),FALSE),"")</f>
        <v>430</v>
      </c>
      <c r="F40" s="4" t="str">
        <f>IFERROR(VLOOKUP($B40,'2.kolo'!$B:$F,MATCH('2.kolo'!F$5,'2.kolo'!$B$5:$F$5,0),FALSE),"")</f>
        <v/>
      </c>
      <c r="G40" s="4" t="str">
        <f>IFERROR(VLOOKUP($B40,'3.kolo'!$B:$F,MATCH('3.kolo'!F$5,'3.kolo'!$B$5:$F$5,0),FALSE),"")</f>
        <v/>
      </c>
      <c r="H40" s="4" t="str">
        <f>IFERROR(VLOOKUP($B40,'4.kolo'!$B:$F,MATCH('4.kolo'!F$5,'4.kolo'!$B$5:$F$5,0),FALSE),"")</f>
        <v/>
      </c>
      <c r="I40" s="4"/>
      <c r="J40" s="4"/>
      <c r="K40" s="25">
        <f t="shared" si="1"/>
        <v>430</v>
      </c>
    </row>
    <row r="41" spans="1:11">
      <c r="A41" s="4" t="s">
        <v>129</v>
      </c>
      <c r="B41" s="49" t="s">
        <v>79</v>
      </c>
      <c r="C41" s="25">
        <f>IFERROR(VLOOKUP($B41,'seznam hráčů'!$B:$E,MATCH('seznam hráčů'!C$1,'seznam hráčů'!$B$1:$E$1,0),FALSE),"")</f>
        <v>2009</v>
      </c>
      <c r="D41" s="25" t="str">
        <f>IFERROR(VLOOKUP($B41,'seznam hráčů'!$B:$F,MATCH('seznam hráčů'!F$1,'seznam hráčů'!$B$1:$F$1,0),FALSE),"")</f>
        <v>Nižbor</v>
      </c>
      <c r="E41" s="4" t="str">
        <f>IFERROR(VLOOKUP($B41,'1.kolo'!$B:$F,MATCH('1.kolo'!F$5,'1.kolo'!$B$5:$F$5,0),FALSE),"")</f>
        <v/>
      </c>
      <c r="F41" s="4">
        <f>IFERROR(VLOOKUP($B41,'2.kolo'!$B:$F,MATCH('2.kolo'!F$5,'2.kolo'!$B$5:$F$5,0),FALSE),"")</f>
        <v>390</v>
      </c>
      <c r="G41" s="4" t="str">
        <f>IFERROR(VLOOKUP($B41,'3.kolo'!$B:$F,MATCH('3.kolo'!F$5,'3.kolo'!$B$5:$F$5,0),FALSE),"")</f>
        <v/>
      </c>
      <c r="H41" s="4" t="str">
        <f>IFERROR(VLOOKUP($B41,'4.kolo'!$B:$F,MATCH('4.kolo'!F$5,'4.kolo'!$B$5:$F$5,0),FALSE),"")</f>
        <v/>
      </c>
      <c r="I41" s="4"/>
      <c r="J41" s="4"/>
      <c r="K41" s="25">
        <f t="shared" si="1"/>
        <v>390</v>
      </c>
    </row>
  </sheetData>
  <sortState xmlns:xlrd2="http://schemas.microsoft.com/office/spreadsheetml/2017/richdata2" ref="B5:K41">
    <sortCondition descending="1" ref="K5:K41"/>
  </sortState>
  <mergeCells count="2">
    <mergeCell ref="A1:K2"/>
    <mergeCell ref="A3:K3"/>
  </mergeCells>
  <phoneticPr fontId="7" type="noConversion"/>
  <conditionalFormatting sqref="K5:K33 K35:K41">
    <cfRule type="duplicateValues" dxfId="112" priority="399"/>
  </conditionalFormatting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42"/>
  <sheetViews>
    <sheetView topLeftCell="A19" workbookViewId="0">
      <selection activeCell="B36" sqref="B36:B42"/>
    </sheetView>
  </sheetViews>
  <sheetFormatPr defaultRowHeight="15"/>
  <cols>
    <col min="1" max="1" width="8.42578125" customWidth="1"/>
    <col min="2" max="2" width="21.140625" customWidth="1"/>
    <col min="3" max="3" width="6.5703125" customWidth="1"/>
    <col min="4" max="4" width="11.7109375" customWidth="1"/>
    <col min="5" max="11" width="7.140625" customWidth="1"/>
  </cols>
  <sheetData>
    <row r="1" spans="1:11" ht="14.45" customHeight="1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1" ht="14.45" customHeight="1">
      <c r="A2" s="78"/>
      <c r="B2" s="79"/>
      <c r="C2" s="79"/>
      <c r="D2" s="79"/>
      <c r="E2" s="79"/>
      <c r="F2" s="79"/>
      <c r="G2" s="79"/>
      <c r="H2" s="79"/>
      <c r="I2" s="79"/>
      <c r="J2" s="79"/>
      <c r="K2" s="80"/>
    </row>
    <row r="3" spans="1:11" ht="14.45" customHeight="1">
      <c r="A3" s="84" t="s">
        <v>130</v>
      </c>
      <c r="B3" s="85"/>
      <c r="C3" s="85"/>
      <c r="D3" s="85"/>
      <c r="E3" s="85"/>
      <c r="F3" s="85"/>
      <c r="G3" s="85"/>
      <c r="H3" s="85"/>
      <c r="I3" s="85"/>
      <c r="J3" s="85"/>
      <c r="K3" s="86"/>
    </row>
    <row r="4" spans="1:11">
      <c r="A4" s="3" t="s">
        <v>2</v>
      </c>
      <c r="B4" s="3" t="s">
        <v>93</v>
      </c>
      <c r="C4" s="3" t="s">
        <v>5</v>
      </c>
      <c r="D4" s="3" t="s">
        <v>4</v>
      </c>
      <c r="E4" s="3" t="s">
        <v>94</v>
      </c>
      <c r="F4" s="3" t="s">
        <v>95</v>
      </c>
      <c r="G4" s="3" t="s">
        <v>96</v>
      </c>
      <c r="H4" s="3" t="s">
        <v>97</v>
      </c>
      <c r="I4" s="3" t="s">
        <v>98</v>
      </c>
      <c r="J4" s="3" t="s">
        <v>99</v>
      </c>
      <c r="K4" s="3" t="s">
        <v>7</v>
      </c>
    </row>
    <row r="5" spans="1:11">
      <c r="A5" s="4" t="s">
        <v>9</v>
      </c>
      <c r="B5" s="29" t="s">
        <v>10</v>
      </c>
      <c r="C5" s="4">
        <f>IFERROR(VLOOKUP($B5,'seznam hráčů'!$B:$E,MATCH('seznam hráčů'!C$1,'seznam hráčů'!$B$1:$E$1,0),FALSE),"")</f>
        <v>2010</v>
      </c>
      <c r="D5" s="4" t="str">
        <f>IFERROR(VLOOKUP($B5,'seznam hráčů'!$B:$F,MATCH('seznam hráčů'!F$1,'seznam hráčů'!$B$1:$F$1,0),FALSE),"")</f>
        <v>Záluží</v>
      </c>
      <c r="E5" s="4">
        <f>IFERROR(VLOOKUP($B5,'1.kolo'!$B:$F,MATCH('1.kolo'!F$5,'1.kolo'!$B$5:$F$5,0),FALSE),"")</f>
        <v>1000</v>
      </c>
      <c r="F5" s="4">
        <f>IFERROR(VLOOKUP($B5,'2.kolo'!$B:$F,MATCH('2.kolo'!F$5,'2.kolo'!$B$5:$F$5,0),FALSE),"")</f>
        <v>1000</v>
      </c>
      <c r="G5" s="4">
        <f>IFERROR(VLOOKUP($B5,'3.kolo'!$B:$F,MATCH('3.kolo'!F$5,'3.kolo'!$B$5:$F$5,0),FALSE),"")</f>
        <v>1000</v>
      </c>
      <c r="H5" s="4">
        <f>IFERROR(VLOOKUP($B5,'4.kolo'!$B:$F,MATCH('4.kolo'!F$5,'4.kolo'!$B$5:$F$5,0),FALSE),"")</f>
        <v>1000</v>
      </c>
      <c r="I5" s="4" t="str">
        <f>IFERROR(VLOOKUP($B5,'5.kolo'!$B:$F,MATCH('5.kolo'!F$5,'5.kolo'!$B$5:$F$5,0),FALSE),"")</f>
        <v/>
      </c>
      <c r="J5" s="4"/>
      <c r="K5" s="20">
        <f t="shared" ref="K5:K34" si="0">AVERAGE(E5:J5)</f>
        <v>1000</v>
      </c>
    </row>
    <row r="6" spans="1:11">
      <c r="A6" s="4" t="s">
        <v>11</v>
      </c>
      <c r="B6" s="29" t="s">
        <v>12</v>
      </c>
      <c r="C6" s="4">
        <f>IFERROR(VLOOKUP($B6,'seznam hráčů'!$B:$E,MATCH('seznam hráčů'!C$1,'seznam hráčů'!$B$1:$E$1,0),FALSE),"")</f>
        <v>2007</v>
      </c>
      <c r="D6" s="4" t="str">
        <f>IFERROR(VLOOKUP($B6,'seznam hráčů'!$B:$F,MATCH('seznam hráčů'!F$1,'seznam hráčů'!$B$1:$F$1,0),FALSE),"")</f>
        <v>Olešná</v>
      </c>
      <c r="E6" s="4">
        <f>IFERROR(VLOOKUP($B6,'1.kolo'!$B:$F,MATCH('1.kolo'!F$5,'1.kolo'!$B$5:$F$5,0),FALSE),"")</f>
        <v>970</v>
      </c>
      <c r="F6" s="4">
        <f>IFERROR(VLOOKUP($B6,'2.kolo'!$B:$F,MATCH('2.kolo'!F$5,'2.kolo'!$B$5:$F$5,0),FALSE),"")</f>
        <v>970</v>
      </c>
      <c r="G6" s="4">
        <f>IFERROR(VLOOKUP($B6,'3.kolo'!$B:$F,MATCH('3.kolo'!F$5,'3.kolo'!$B$5:$F$5,0),FALSE),"")</f>
        <v>970</v>
      </c>
      <c r="H6" s="4">
        <f>IFERROR(VLOOKUP($B6,'4.kolo'!$B:$F,MATCH('4.kolo'!F$5,'4.kolo'!$B$5:$F$5,0),FALSE),"")</f>
        <v>970</v>
      </c>
      <c r="I6" s="4">
        <f>IFERROR(VLOOKUP($B6,'5.kolo'!$B:$F,MATCH('5.kolo'!F$5,'5.kolo'!$B$5:$F$5,0),FALSE),"")</f>
        <v>1000</v>
      </c>
      <c r="J6" s="4"/>
      <c r="K6" s="20">
        <f t="shared" si="0"/>
        <v>976</v>
      </c>
    </row>
    <row r="7" spans="1:11">
      <c r="A7" s="4" t="s">
        <v>13</v>
      </c>
      <c r="B7" s="29" t="s">
        <v>70</v>
      </c>
      <c r="C7" s="4">
        <f>IFERROR(VLOOKUP($B7,'seznam hráčů'!$B:$E,MATCH('seznam hráčů'!C$1,'seznam hráčů'!$B$1:$E$1,0),FALSE),"")</f>
        <v>2007</v>
      </c>
      <c r="D7" s="4" t="str">
        <f>IFERROR(VLOOKUP($B7,'seznam hráčů'!$B:$F,MATCH('seznam hráčů'!F$1,'seznam hráčů'!$B$1:$F$1,0),FALSE),"")</f>
        <v>Žebrák</v>
      </c>
      <c r="E7" s="4" t="str">
        <f>IFERROR(VLOOKUP($B7,'1.kolo'!$B:$F,MATCH('1.kolo'!F$5,'1.kolo'!$B$5:$F$5,0),FALSE),"")</f>
        <v/>
      </c>
      <c r="F7" s="4">
        <f>IFERROR(VLOOKUP($B7,'2.kolo'!$B:$F,MATCH('2.kolo'!F$5,'2.kolo'!$B$5:$F$5,0),FALSE),"")</f>
        <v>940</v>
      </c>
      <c r="G7" s="4">
        <f>IFERROR(VLOOKUP($B7,'3.kolo'!$B:$F,MATCH('3.kolo'!F$5,'3.kolo'!$B$5:$F$5,0),FALSE),"")</f>
        <v>910</v>
      </c>
      <c r="H7" s="4" t="str">
        <f>IFERROR(VLOOKUP($B7,'4.kolo'!$B:$F,MATCH('4.kolo'!F$5,'4.kolo'!$B$5:$F$5,0),FALSE),"")</f>
        <v/>
      </c>
      <c r="I7" s="4">
        <f>IFERROR(VLOOKUP($B7,'5.kolo'!$B:$F,MATCH('5.kolo'!F$5,'5.kolo'!$B$5:$F$5,0),FALSE),"")</f>
        <v>970</v>
      </c>
      <c r="J7" s="4"/>
      <c r="K7" s="20">
        <f t="shared" si="0"/>
        <v>940</v>
      </c>
    </row>
    <row r="8" spans="1:11">
      <c r="A8" s="4" t="s">
        <v>15</v>
      </c>
      <c r="B8" s="49" t="s">
        <v>85</v>
      </c>
      <c r="C8" s="4">
        <f>IFERROR(VLOOKUP($B8,'seznam hráčů'!$B:$E,MATCH('seznam hráčů'!C$1,'seznam hráčů'!$B$1:$E$1,0),FALSE),"")</f>
        <v>2008</v>
      </c>
      <c r="D8" s="4" t="str">
        <f>IFERROR(VLOOKUP($B8,'seznam hráčů'!$B:$F,MATCH('seznam hráčů'!F$1,'seznam hráčů'!$B$1:$F$1,0),FALSE),"")</f>
        <v>Kr.Dvůr</v>
      </c>
      <c r="E8" s="4" t="str">
        <f>IFERROR(VLOOKUP($B8,'1.kolo'!$B:$F,MATCH('1.kolo'!F$5,'1.kolo'!$B$5:$F$5,0),FALSE),"")</f>
        <v/>
      </c>
      <c r="F8" s="4" t="str">
        <f>IFERROR(VLOOKUP($B8,'2.kolo'!$B:$F,MATCH('2.kolo'!F$5,'2.kolo'!$B$5:$F$5,0),FALSE),"")</f>
        <v/>
      </c>
      <c r="G8" s="4" t="str">
        <f>IFERROR(VLOOKUP($B8,'3.kolo'!$B:$F,MATCH('3.kolo'!F$5,'3.kolo'!$B$5:$F$5,0),FALSE),"")</f>
        <v/>
      </c>
      <c r="H8" s="4">
        <f>IFERROR(VLOOKUP($B8,'4.kolo'!$B:$F,MATCH('4.kolo'!F$5,'4.kolo'!$B$5:$F$5,0),FALSE),"")</f>
        <v>910</v>
      </c>
      <c r="I8" s="4" t="str">
        <f>IFERROR(VLOOKUP($B8,'5.kolo'!$B:$F,MATCH('5.kolo'!F$5,'5.kolo'!$B$5:$F$5,0),FALSE),"")</f>
        <v/>
      </c>
      <c r="J8" s="4"/>
      <c r="K8" s="20">
        <f t="shared" si="0"/>
        <v>910</v>
      </c>
    </row>
    <row r="9" spans="1:11">
      <c r="A9" s="4" t="s">
        <v>131</v>
      </c>
      <c r="B9" s="29" t="s">
        <v>18</v>
      </c>
      <c r="C9" s="4">
        <f>IFERROR(VLOOKUP($B9,'seznam hráčů'!$B:$E,MATCH('seznam hráčů'!C$1,'seznam hráčů'!$B$1:$E$1,0),FALSE),"")</f>
        <v>2008</v>
      </c>
      <c r="D9" s="4" t="str">
        <f>IFERROR(VLOOKUP($B9,'seznam hráčů'!$B:$F,MATCH('seznam hráčů'!F$1,'seznam hráčů'!$B$1:$F$1,0),FALSE),"")</f>
        <v>Olešná</v>
      </c>
      <c r="E9" s="4">
        <f>IFERROR(VLOOKUP($B9,'1.kolo'!$B:$F,MATCH('1.kolo'!F$5,'1.kolo'!$B$5:$F$5,0),FALSE),"")</f>
        <v>880</v>
      </c>
      <c r="F9" s="4">
        <f>IFERROR(VLOOKUP($B9,'2.kolo'!$B:$F,MATCH('2.kolo'!F$5,'2.kolo'!$B$5:$F$5,0),FALSE),"")</f>
        <v>910</v>
      </c>
      <c r="G9" s="4">
        <f>IFERROR(VLOOKUP($B9,'3.kolo'!$B:$F,MATCH('3.kolo'!F$5,'3.kolo'!$B$5:$F$5,0),FALSE),"")</f>
        <v>940</v>
      </c>
      <c r="H9" s="4" t="str">
        <f>IFERROR(VLOOKUP($B9,'4.kolo'!$B:$F,MATCH('4.kolo'!F$5,'4.kolo'!$B$5:$F$5,0),FALSE),"")</f>
        <v/>
      </c>
      <c r="I9" s="4">
        <f>IFERROR(VLOOKUP($B9,'5.kolo'!$B:$F,MATCH('5.kolo'!F$5,'5.kolo'!$B$5:$F$5,0),FALSE),"")</f>
        <v>850</v>
      </c>
      <c r="J9" s="4"/>
      <c r="K9" s="20">
        <f t="shared" si="0"/>
        <v>895</v>
      </c>
    </row>
    <row r="10" spans="1:11">
      <c r="A10" s="4" t="s">
        <v>131</v>
      </c>
      <c r="B10" s="29" t="s">
        <v>14</v>
      </c>
      <c r="C10" s="4">
        <f>IFERROR(VLOOKUP($B10,'seznam hráčů'!$B:$E,MATCH('seznam hráčů'!C$1,'seznam hráčů'!$B$1:$E$1,0),FALSE),"")</f>
        <v>2010</v>
      </c>
      <c r="D10" s="4" t="str">
        <f>IFERROR(VLOOKUP($B10,'seznam hráčů'!$B:$F,MATCH('seznam hráčů'!F$1,'seznam hráčů'!$B$1:$F$1,0),FALSE),"")</f>
        <v>Kr.Dvůr</v>
      </c>
      <c r="E10" s="4">
        <f>IFERROR(VLOOKUP($B10,'1.kolo'!$B:$F,MATCH('1.kolo'!F$5,'1.kolo'!$B$5:$F$5,0),FALSE),"")</f>
        <v>940</v>
      </c>
      <c r="F10" s="4">
        <f>IFERROR(VLOOKUP($B10,'2.kolo'!$B:$F,MATCH('2.kolo'!F$5,'2.kolo'!$B$5:$F$5,0),FALSE),"")</f>
        <v>850</v>
      </c>
      <c r="G10" s="4" t="str">
        <f>IFERROR(VLOOKUP($B10,'3.kolo'!$B:$F,MATCH('3.kolo'!F$5,'3.kolo'!$B$5:$F$5,0),FALSE),"")</f>
        <v/>
      </c>
      <c r="H10" s="4" t="str">
        <f>IFERROR(VLOOKUP($B10,'4.kolo'!$B:$F,MATCH('4.kolo'!F$5,'4.kolo'!$B$5:$F$5,0),FALSE),"")</f>
        <v/>
      </c>
      <c r="I10" s="4" t="str">
        <f>IFERROR(VLOOKUP($B10,'5.kolo'!$B:$F,MATCH('5.kolo'!F$5,'5.kolo'!$B$5:$F$5,0),FALSE),"")</f>
        <v/>
      </c>
      <c r="J10" s="4"/>
      <c r="K10" s="20">
        <f t="shared" si="0"/>
        <v>895</v>
      </c>
    </row>
    <row r="11" spans="1:11">
      <c r="A11" s="4" t="s">
        <v>131</v>
      </c>
      <c r="B11" s="29" t="s">
        <v>16</v>
      </c>
      <c r="C11" s="4">
        <f>IFERROR(VLOOKUP($B11,'seznam hráčů'!$B:$E,MATCH('seznam hráčů'!C$1,'seznam hráčů'!$B$1:$E$1,0),FALSE),"")</f>
        <v>2009</v>
      </c>
      <c r="D11" s="4" t="str">
        <f>IFERROR(VLOOKUP($B11,'seznam hráčů'!$B:$F,MATCH('seznam hráčů'!F$1,'seznam hráčů'!$B$1:$F$1,0),FALSE),"")</f>
        <v>Kr.Dvůr</v>
      </c>
      <c r="E11" s="4">
        <f>IFERROR(VLOOKUP($B11,'1.kolo'!$B:$F,MATCH('1.kolo'!F$5,'1.kolo'!$B$5:$F$5,0),FALSE),"")</f>
        <v>910</v>
      </c>
      <c r="F11" s="4">
        <f>IFERROR(VLOOKUP($B11,'2.kolo'!$B:$F,MATCH('2.kolo'!F$5,'2.kolo'!$B$5:$F$5,0),FALSE),"")</f>
        <v>880</v>
      </c>
      <c r="G11" s="4" t="str">
        <f>IFERROR(VLOOKUP($B11,'3.kolo'!$B:$F,MATCH('3.kolo'!F$5,'3.kolo'!$B$5:$F$5,0),FALSE),"")</f>
        <v/>
      </c>
      <c r="H11" s="4" t="str">
        <f>IFERROR(VLOOKUP($B11,'4.kolo'!$B:$F,MATCH('4.kolo'!F$5,'4.kolo'!$B$5:$F$5,0),FALSE),"")</f>
        <v/>
      </c>
      <c r="I11" s="4" t="str">
        <f>IFERROR(VLOOKUP($B11,'5.kolo'!$B:$F,MATCH('5.kolo'!F$5,'5.kolo'!$B$5:$F$5,0),FALSE),"")</f>
        <v/>
      </c>
      <c r="J11" s="4"/>
      <c r="K11" s="20">
        <f t="shared" si="0"/>
        <v>895</v>
      </c>
    </row>
    <row r="12" spans="1:11">
      <c r="A12" s="4" t="s">
        <v>23</v>
      </c>
      <c r="B12" s="29" t="s">
        <v>20</v>
      </c>
      <c r="C12" s="4">
        <f>IFERROR(VLOOKUP($B12,'seznam hráčů'!$B:$E,MATCH('seznam hráčů'!C$1,'seznam hráčů'!$B$1:$E$1,0),FALSE),"")</f>
        <v>2008</v>
      </c>
      <c r="D12" s="4" t="str">
        <f>IFERROR(VLOOKUP($B12,'seznam hráčů'!$B:$F,MATCH('seznam hráčů'!F$1,'seznam hráčů'!$B$1:$F$1,0),FALSE),"")</f>
        <v>Olešná</v>
      </c>
      <c r="E12" s="4">
        <f>IFERROR(VLOOKUP($B12,'1.kolo'!$B:$F,MATCH('1.kolo'!F$5,'1.kolo'!$B$5:$F$5,0),FALSE),"")</f>
        <v>850</v>
      </c>
      <c r="F12" s="4" t="str">
        <f>IFERROR(VLOOKUP($B12,'2.kolo'!$B:$F,MATCH('2.kolo'!F$5,'2.kolo'!$B$5:$F$5,0),FALSE),"")</f>
        <v/>
      </c>
      <c r="G12" s="4">
        <f>IFERROR(VLOOKUP($B12,'3.kolo'!$B:$F,MATCH('3.kolo'!F$5,'3.kolo'!$B$5:$F$5,0),FALSE),"")</f>
        <v>820</v>
      </c>
      <c r="H12" s="4">
        <f>IFERROR(VLOOKUP($B12,'4.kolo'!$B:$F,MATCH('4.kolo'!F$5,'4.kolo'!$B$5:$F$5,0),FALSE),"")</f>
        <v>820</v>
      </c>
      <c r="I12" s="4">
        <f>IFERROR(VLOOKUP($B12,'5.kolo'!$B:$F,MATCH('5.kolo'!F$5,'5.kolo'!$B$5:$F$5,0),FALSE),"")</f>
        <v>940</v>
      </c>
      <c r="J12" s="4"/>
      <c r="K12" s="20">
        <f t="shared" si="0"/>
        <v>857.5</v>
      </c>
    </row>
    <row r="13" spans="1:11">
      <c r="A13" s="4" t="s">
        <v>26</v>
      </c>
      <c r="B13" s="29" t="s">
        <v>81</v>
      </c>
      <c r="C13" s="4">
        <f>IFERROR(VLOOKUP($B13,'seznam hráčů'!$B:$E,MATCH('seznam hráčů'!C$1,'seznam hráčů'!$B$1:$E$1,0),FALSE),"")</f>
        <v>2007</v>
      </c>
      <c r="D13" s="4" t="str">
        <f>IFERROR(VLOOKUP($B13,'seznam hráčů'!$B:$F,MATCH('seznam hráčů'!F$1,'seznam hráčů'!$B$1:$F$1,0),FALSE),"")</f>
        <v>Libomyšl</v>
      </c>
      <c r="E13" s="4" t="str">
        <f>IFERROR(VLOOKUP($B13,'1.kolo'!$B:$F,MATCH('1.kolo'!F$5,'1.kolo'!$B$5:$F$5,0),FALSE),"")</f>
        <v/>
      </c>
      <c r="F13" s="4" t="str">
        <f>IFERROR(VLOOKUP($B13,'2.kolo'!$B:$F,MATCH('2.kolo'!F$5,'2.kolo'!$B$5:$F$5,0),FALSE),"")</f>
        <v/>
      </c>
      <c r="G13" s="4">
        <f>IFERROR(VLOOKUP($B13,'3.kolo'!$B:$F,MATCH('3.kolo'!F$5,'3.kolo'!$B$5:$F$5,0),FALSE),"")</f>
        <v>850</v>
      </c>
      <c r="H13" s="4" t="str">
        <f>IFERROR(VLOOKUP($B13,'4.kolo'!$B:$F,MATCH('4.kolo'!F$5,'4.kolo'!$B$5:$F$5,0),FALSE),"")</f>
        <v/>
      </c>
      <c r="I13" s="4">
        <f>IFERROR(VLOOKUP($B13,'5.kolo'!$B:$F,MATCH('5.kolo'!F$5,'5.kolo'!$B$5:$F$5,0),FALSE),"")</f>
        <v>820</v>
      </c>
      <c r="J13" s="4"/>
      <c r="K13" s="20">
        <f t="shared" si="0"/>
        <v>835</v>
      </c>
    </row>
    <row r="14" spans="1:11">
      <c r="A14" s="4" t="s">
        <v>28</v>
      </c>
      <c r="B14" s="29" t="s">
        <v>72</v>
      </c>
      <c r="C14" s="4">
        <f>IFERROR(VLOOKUP($B14,'seznam hráčů'!$B:$E,MATCH('seznam hráčů'!C$1,'seznam hráčů'!$B$1:$E$1,0),FALSE),"")</f>
        <v>2010</v>
      </c>
      <c r="D14" s="4" t="str">
        <f>IFERROR(VLOOKUP($B14,'seznam hráčů'!$B:$F,MATCH('seznam hráčů'!F$1,'seznam hráčů'!$B$1:$F$1,0),FALSE),"")</f>
        <v>Hořovice</v>
      </c>
      <c r="E14" s="4" t="str">
        <f>IFERROR(VLOOKUP($B14,'1.kolo'!$B:$F,MATCH('1.kolo'!F$5,'1.kolo'!$B$5:$F$5,0),FALSE),"")</f>
        <v/>
      </c>
      <c r="F14" s="4">
        <f>IFERROR(VLOOKUP($B14,'2.kolo'!$B:$F,MATCH('2.kolo'!F$5,'2.kolo'!$B$5:$F$5,0),FALSE),"")</f>
        <v>760</v>
      </c>
      <c r="G14" s="4" t="str">
        <f>IFERROR(VLOOKUP($B14,'3.kolo'!$B:$F,MATCH('3.kolo'!F$5,'3.kolo'!$B$5:$F$5,0),FALSE),"")</f>
        <v/>
      </c>
      <c r="H14" s="4">
        <f>IFERROR(VLOOKUP($B14,'4.kolo'!$B:$F,MATCH('4.kolo'!F$5,'4.kolo'!$B$5:$F$5,0),FALSE),"")</f>
        <v>940</v>
      </c>
      <c r="I14" s="4">
        <f>IFERROR(VLOOKUP($B14,'5.kolo'!$B:$F,MATCH('5.kolo'!F$5,'5.kolo'!$B$5:$F$5,0),FALSE),"")</f>
        <v>790</v>
      </c>
      <c r="J14" s="4"/>
      <c r="K14" s="20">
        <f t="shared" si="0"/>
        <v>830</v>
      </c>
    </row>
    <row r="15" spans="1:11">
      <c r="A15" s="4" t="s">
        <v>132</v>
      </c>
      <c r="B15" s="29" t="s">
        <v>40</v>
      </c>
      <c r="C15" s="4">
        <f>IFERROR(VLOOKUP($B15,'seznam hráčů'!$B:$E,MATCH('seznam hráčů'!C$1,'seznam hráčů'!$B$1:$E$1,0),FALSE),"")</f>
        <v>2009</v>
      </c>
      <c r="D15" s="4" t="str">
        <f>IFERROR(VLOOKUP($B15,'seznam hráčů'!$B:$F,MATCH('seznam hráčů'!F$1,'seznam hráčů'!$B$1:$F$1,0),FALSE),"")</f>
        <v>Lochovice</v>
      </c>
      <c r="E15" s="4">
        <f>IFERROR(VLOOKUP($B15,'1.kolo'!$B:$F,MATCH('1.kolo'!F$5,'1.kolo'!$B$5:$F$5,0),FALSE),"")</f>
        <v>640</v>
      </c>
      <c r="F15" s="4">
        <f>IFERROR(VLOOKUP($B15,'2.kolo'!$B:$F,MATCH('2.kolo'!F$5,'2.kolo'!$B$5:$F$5,0),FALSE),"")</f>
        <v>820</v>
      </c>
      <c r="G15" s="4">
        <f>IFERROR(VLOOKUP($B15,'3.kolo'!$B:$F,MATCH('3.kolo'!F$5,'3.kolo'!$B$5:$F$5,0),FALSE),"")</f>
        <v>880</v>
      </c>
      <c r="H15" s="4">
        <f>IFERROR(VLOOKUP($B15,'4.kolo'!$B:$F,MATCH('4.kolo'!F$5,'4.kolo'!$B$5:$F$5,0),FALSE),"")</f>
        <v>880</v>
      </c>
      <c r="I15" s="4">
        <f>IFERROR(VLOOKUP($B15,'5.kolo'!$B:$F,MATCH('5.kolo'!F$5,'5.kolo'!$B$5:$F$5,0),FALSE),"")</f>
        <v>880</v>
      </c>
      <c r="J15" s="4"/>
      <c r="K15" s="20">
        <f t="shared" si="0"/>
        <v>820</v>
      </c>
    </row>
    <row r="16" spans="1:11">
      <c r="A16" s="4" t="s">
        <v>132</v>
      </c>
      <c r="B16" s="29" t="s">
        <v>71</v>
      </c>
      <c r="C16" s="4">
        <f>IFERROR(VLOOKUP($B16,'seznam hráčů'!$B:$E,MATCH('seznam hráčů'!C$1,'seznam hráčů'!$B$1:$E$1,0),FALSE),"")</f>
        <v>2007</v>
      </c>
      <c r="D16" s="4" t="str">
        <f>IFERROR(VLOOKUP($B16,'seznam hráčů'!$B:$F,MATCH('seznam hráčů'!F$1,'seznam hráčů'!$B$1:$F$1,0),FALSE),"")</f>
        <v>Zdice</v>
      </c>
      <c r="E16" s="4" t="str">
        <f>IFERROR(VLOOKUP($B16,'1.kolo'!$B:$F,MATCH('1.kolo'!F$5,'1.kolo'!$B$5:$F$5,0),FALSE),"")</f>
        <v/>
      </c>
      <c r="F16" s="4">
        <f>IFERROR(VLOOKUP($B16,'2.kolo'!$B:$F,MATCH('2.kolo'!F$5,'2.kolo'!$B$5:$F$5,0),FALSE),"")</f>
        <v>790</v>
      </c>
      <c r="G16" s="4">
        <f>IFERROR(VLOOKUP($B16,'3.kolo'!$B:$F,MATCH('3.kolo'!F$5,'3.kolo'!$B$5:$F$5,0),FALSE),"")</f>
        <v>790</v>
      </c>
      <c r="H16" s="4">
        <f>IFERROR(VLOOKUP($B16,'4.kolo'!$B:$F,MATCH('4.kolo'!F$5,'4.kolo'!$B$5:$F$5,0),FALSE),"")</f>
        <v>790</v>
      </c>
      <c r="I16" s="4">
        <f>IFERROR(VLOOKUP($B16,'5.kolo'!$B:$F,MATCH('5.kolo'!F$5,'5.kolo'!$B$5:$F$5,0),FALSE),"")</f>
        <v>910</v>
      </c>
      <c r="J16" s="4"/>
      <c r="K16" s="20">
        <f t="shared" si="0"/>
        <v>820</v>
      </c>
    </row>
    <row r="17" spans="1:11">
      <c r="A17" s="4" t="s">
        <v>34</v>
      </c>
      <c r="B17" s="29" t="s">
        <v>22</v>
      </c>
      <c r="C17" s="4">
        <f>IFERROR(VLOOKUP($B17,'seznam hráčů'!$B:$E,MATCH('seznam hráčů'!C$1,'seznam hráčů'!$B$1:$E$1,0),FALSE),"")</f>
        <v>2009</v>
      </c>
      <c r="D17" s="4" t="str">
        <f>IFERROR(VLOOKUP($B17,'seznam hráčů'!$B:$F,MATCH('seznam hráčů'!F$1,'seznam hráčů'!$B$1:$F$1,0),FALSE),"")</f>
        <v>Libomyšl</v>
      </c>
      <c r="E17" s="4">
        <f>IFERROR(VLOOKUP($B17,'1.kolo'!$B:$F,MATCH('1.kolo'!F$5,'1.kolo'!$B$5:$F$5,0),FALSE),"")</f>
        <v>820</v>
      </c>
      <c r="F17" s="4">
        <f>IFERROR(VLOOKUP($B17,'2.kolo'!$B:$F,MATCH('2.kolo'!F$5,'2.kolo'!$B$5:$F$5,0),FALSE),"")</f>
        <v>700</v>
      </c>
      <c r="G17" s="4">
        <f>IFERROR(VLOOKUP($B17,'3.kolo'!$B:$F,MATCH('3.kolo'!F$5,'3.kolo'!$B$5:$F$5,0),FALSE),"")</f>
        <v>790</v>
      </c>
      <c r="H17" s="4">
        <f>IFERROR(VLOOKUP($B17,'4.kolo'!$B:$F,MATCH('4.kolo'!F$5,'4.kolo'!$B$5:$F$5,0),FALSE),"")</f>
        <v>820</v>
      </c>
      <c r="I17" s="4">
        <f>IFERROR(VLOOKUP($B17,'5.kolo'!$B:$F,MATCH('5.kolo'!F$5,'5.kolo'!$B$5:$F$5,0),FALSE),"")</f>
        <v>790</v>
      </c>
      <c r="J17" s="4"/>
      <c r="K17" s="20">
        <f t="shared" si="0"/>
        <v>784</v>
      </c>
    </row>
    <row r="18" spans="1:11">
      <c r="A18" s="4" t="s">
        <v>36</v>
      </c>
      <c r="B18" s="29" t="s">
        <v>27</v>
      </c>
      <c r="C18" s="4">
        <f>IFERROR(VLOOKUP($B18,'seznam hráčů'!$B:$E,MATCH('seznam hráčů'!C$1,'seznam hráčů'!$B$1:$E$1,0),FALSE),"")</f>
        <v>2009</v>
      </c>
      <c r="D18" s="4" t="str">
        <f>IFERROR(VLOOKUP($B18,'seznam hráčů'!$B:$F,MATCH('seznam hráčů'!F$1,'seznam hráčů'!$B$1:$F$1,0),FALSE),"")</f>
        <v>Kr.Dvůr</v>
      </c>
      <c r="E18" s="4">
        <f>IFERROR(VLOOKUP($B18,'1.kolo'!$B:$F,MATCH('1.kolo'!F$5,'1.kolo'!$B$5:$F$5,0),FALSE),"")</f>
        <v>820</v>
      </c>
      <c r="F18" s="4">
        <f>IFERROR(VLOOKUP($B18,'2.kolo'!$B:$F,MATCH('2.kolo'!F$5,'2.kolo'!$B$5:$F$5,0),FALSE),"")</f>
        <v>820</v>
      </c>
      <c r="G18" s="4">
        <f>IFERROR(VLOOKUP($B18,'3.kolo'!$B:$F,MATCH('3.kolo'!F$5,'3.kolo'!$B$5:$F$5,0),FALSE),"")</f>
        <v>700</v>
      </c>
      <c r="H18" s="4" t="str">
        <f>IFERROR(VLOOKUP($B18,'4.kolo'!$B:$F,MATCH('4.kolo'!F$5,'4.kolo'!$B$5:$F$5,0),FALSE),"")</f>
        <v/>
      </c>
      <c r="I18" s="4" t="str">
        <f>IFERROR(VLOOKUP($B18,'5.kolo'!$B:$F,MATCH('5.kolo'!F$5,'5.kolo'!$B$5:$F$5,0),FALSE),"")</f>
        <v/>
      </c>
      <c r="J18" s="4"/>
      <c r="K18" s="20">
        <f t="shared" si="0"/>
        <v>780</v>
      </c>
    </row>
    <row r="19" spans="1:11">
      <c r="A19" s="4" t="s">
        <v>82</v>
      </c>
      <c r="B19" s="49" t="s">
        <v>42</v>
      </c>
      <c r="C19" s="4">
        <f>IFERROR(VLOOKUP($B19,'seznam hráčů'!$B:$E,MATCH('seznam hráčů'!C$1,'seznam hráčů'!$B$1:$E$1,0),FALSE),"")</f>
        <v>2009</v>
      </c>
      <c r="D19" s="4" t="str">
        <f>IFERROR(VLOOKUP($B19,'seznam hráčů'!$B:$F,MATCH('seznam hráčů'!F$1,'seznam hráčů'!$B$1:$F$1,0),FALSE),"")</f>
        <v>Olešná</v>
      </c>
      <c r="E19" s="4">
        <f>IFERROR(VLOOKUP($B19,'1.kolo'!$B:$F,MATCH('1.kolo'!F$5,'1.kolo'!$B$5:$F$5,0),FALSE),"")</f>
        <v>610</v>
      </c>
      <c r="F19" s="4">
        <f>IFERROR(VLOOKUP($B19,'2.kolo'!$B:$F,MATCH('2.kolo'!F$5,'2.kolo'!$B$5:$F$5,0),FALSE),"")</f>
        <v>730</v>
      </c>
      <c r="G19" s="4">
        <f>IFERROR(VLOOKUP($B19,'3.kolo'!$B:$F,MATCH('3.kolo'!F$5,'3.kolo'!$B$5:$F$5,0),FALSE),"")</f>
        <v>820</v>
      </c>
      <c r="H19" s="4">
        <f>IFERROR(VLOOKUP($B19,'4.kolo'!$B:$F,MATCH('4.kolo'!F$5,'4.kolo'!$B$5:$F$5,0),FALSE),"")</f>
        <v>850</v>
      </c>
      <c r="I19" s="4">
        <f>IFERROR(VLOOKUP($B19,'5.kolo'!$B:$F,MATCH('5.kolo'!F$5,'5.kolo'!$B$5:$F$5,0),FALSE),"")</f>
        <v>820</v>
      </c>
      <c r="J19" s="4"/>
      <c r="K19" s="20">
        <f t="shared" si="0"/>
        <v>766</v>
      </c>
    </row>
    <row r="20" spans="1:11">
      <c r="A20" s="4" t="s">
        <v>73</v>
      </c>
      <c r="B20" s="29" t="s">
        <v>29</v>
      </c>
      <c r="C20" s="4">
        <f>IFERROR(VLOOKUP($B20,'seznam hráčů'!$B:$E,MATCH('seznam hráčů'!C$1,'seznam hráčů'!$B$1:$E$1,0),FALSE),"")</f>
        <v>2009</v>
      </c>
      <c r="D20" s="4" t="str">
        <f>IFERROR(VLOOKUP($B20,'seznam hráčů'!$B:$F,MATCH('seznam hráčů'!F$1,'seznam hráčů'!$B$1:$F$1,0),FALSE),"")</f>
        <v>Hořovice</v>
      </c>
      <c r="E20" s="4">
        <f>IFERROR(VLOOKUP($B20,'1.kolo'!$B:$F,MATCH('1.kolo'!F$5,'1.kolo'!$B$5:$F$5,0),FALSE),"")</f>
        <v>790</v>
      </c>
      <c r="F20" s="4">
        <f>IFERROR(VLOOKUP($B20,'2.kolo'!$B:$F,MATCH('2.kolo'!F$5,'2.kolo'!$B$5:$F$5,0),FALSE),"")</f>
        <v>790</v>
      </c>
      <c r="G20" s="4">
        <f>IFERROR(VLOOKUP($B20,'3.kolo'!$B:$F,MATCH('3.kolo'!F$5,'3.kolo'!$B$5:$F$5,0),FALSE),"")</f>
        <v>730</v>
      </c>
      <c r="H20" s="4">
        <f>IFERROR(VLOOKUP($B20,'4.kolo'!$B:$F,MATCH('4.kolo'!F$5,'4.kolo'!$B$5:$F$5,0),FALSE),"")</f>
        <v>790</v>
      </c>
      <c r="I20" s="4">
        <f>IFERROR(VLOOKUP($B20,'5.kolo'!$B:$F,MATCH('5.kolo'!F$5,'5.kolo'!$B$5:$F$5,0),FALSE),"")</f>
        <v>670</v>
      </c>
      <c r="J20" s="4"/>
      <c r="K20" s="20">
        <f t="shared" si="0"/>
        <v>754</v>
      </c>
    </row>
    <row r="21" spans="1:11">
      <c r="A21" s="4" t="s">
        <v>39</v>
      </c>
      <c r="B21" s="29" t="s">
        <v>33</v>
      </c>
      <c r="C21" s="4">
        <f>IFERROR(VLOOKUP($B21,'seznam hráčů'!$B:$E,MATCH('seznam hráčů'!C$1,'seznam hráčů'!$B$1:$E$1,0),FALSE),"")</f>
        <v>2010</v>
      </c>
      <c r="D21" s="4" t="str">
        <f>IFERROR(VLOOKUP($B21,'seznam hráčů'!$B:$F,MATCH('seznam hráčů'!F$1,'seznam hráčů'!$B$1:$F$1,0),FALSE),"")</f>
        <v>Zdice</v>
      </c>
      <c r="E21" s="4">
        <f>IFERROR(VLOOKUP($B21,'1.kolo'!$B:$F,MATCH('1.kolo'!F$5,'1.kolo'!$B$5:$F$5,0),FALSE),"")</f>
        <v>730</v>
      </c>
      <c r="F21" s="4" t="str">
        <f>IFERROR(VLOOKUP($B21,'2.kolo'!$B:$F,MATCH('2.kolo'!F$5,'2.kolo'!$B$5:$F$5,0),FALSE),"")</f>
        <v/>
      </c>
      <c r="G21" s="4" t="str">
        <f>IFERROR(VLOOKUP($B21,'3.kolo'!$B:$F,MATCH('3.kolo'!F$5,'3.kolo'!$B$5:$F$5,0),FALSE),"")</f>
        <v/>
      </c>
      <c r="H21" s="4" t="str">
        <f>IFERROR(VLOOKUP($B21,'4.kolo'!$B:$F,MATCH('4.kolo'!F$5,'4.kolo'!$B$5:$F$5,0),FALSE),"")</f>
        <v/>
      </c>
      <c r="I21" s="4">
        <f>IFERROR(VLOOKUP($B21,'5.kolo'!$B:$F,MATCH('5.kolo'!F$5,'5.kolo'!$B$5:$F$5,0),FALSE),"")</f>
        <v>730</v>
      </c>
      <c r="J21" s="4"/>
      <c r="K21" s="20">
        <f t="shared" si="0"/>
        <v>730</v>
      </c>
    </row>
    <row r="22" spans="1:11">
      <c r="A22" s="4" t="s">
        <v>41</v>
      </c>
      <c r="B22" s="49" t="s">
        <v>31</v>
      </c>
      <c r="C22" s="4">
        <f>IFERROR(VLOOKUP($B22,'seznam hráčů'!$B:$E,MATCH('seznam hráčů'!C$1,'seznam hráčů'!$B$1:$E$1,0),FALSE),"")</f>
        <v>2006</v>
      </c>
      <c r="D22" s="4" t="str">
        <f>IFERROR(VLOOKUP($B22,'seznam hráčů'!$B:$F,MATCH('seznam hráčů'!F$1,'seznam hráčů'!$B$1:$F$1,0),FALSE),"")</f>
        <v>Olešná</v>
      </c>
      <c r="E22" s="4">
        <f>IFERROR(VLOOKUP($B22,'1.kolo'!$B:$F,MATCH('1.kolo'!F$5,'1.kolo'!$B$5:$F$5,0),FALSE),"")</f>
        <v>760</v>
      </c>
      <c r="F22" s="4">
        <f>IFERROR(VLOOKUP($B22,'2.kolo'!$B:$F,MATCH('2.kolo'!F$5,'2.kolo'!$B$5:$F$5,0),FALSE),"")</f>
        <v>670</v>
      </c>
      <c r="G22" s="4">
        <f>IFERROR(VLOOKUP($B22,'3.kolo'!$B:$F,MATCH('3.kolo'!F$5,'3.kolo'!$B$5:$F$5,0),FALSE),"")</f>
        <v>760</v>
      </c>
      <c r="H22" s="4">
        <f>IFERROR(VLOOKUP($B22,'4.kolo'!$B:$F,MATCH('4.kolo'!F$5,'4.kolo'!$B$5:$F$5,0),FALSE),"")</f>
        <v>670</v>
      </c>
      <c r="I22" s="4">
        <f>IFERROR(VLOOKUP($B22,'5.kolo'!$B:$F,MATCH('5.kolo'!F$5,'5.kolo'!$B$5:$F$5,0),FALSE),"")</f>
        <v>760</v>
      </c>
      <c r="J22" s="4"/>
      <c r="K22" s="20">
        <f t="shared" si="0"/>
        <v>724</v>
      </c>
    </row>
    <row r="23" spans="1:11">
      <c r="A23" s="4" t="s">
        <v>43</v>
      </c>
      <c r="B23" s="49" t="s">
        <v>24</v>
      </c>
      <c r="C23" s="4">
        <f>IFERROR(VLOOKUP($B23,'seznam hráčů'!$B:$E,MATCH('seznam hráčů'!C$1,'seznam hráčů'!$B$1:$E$1,0),FALSE),"")</f>
        <v>2007</v>
      </c>
      <c r="D23" s="4" t="str">
        <f>IFERROR(VLOOKUP($B23,'seznam hráčů'!$B:$F,MATCH('seznam hráčů'!F$1,'seznam hráčů'!$B$1:$F$1,0),FALSE),"")</f>
        <v>Žebrák</v>
      </c>
      <c r="E23" s="4">
        <f>IFERROR(VLOOKUP($B23,'1.kolo'!$B:$F,MATCH('1.kolo'!F$5,'1.kolo'!$B$5:$F$5,0),FALSE),"")</f>
        <v>790</v>
      </c>
      <c r="F23" s="4" t="str">
        <f>IFERROR(VLOOKUP($B23,'2.kolo'!$B:$F,MATCH('2.kolo'!F$5,'2.kolo'!$B$5:$F$5,0),FALSE),"")</f>
        <v/>
      </c>
      <c r="G23" s="4">
        <f>IFERROR(VLOOKUP($B23,'3.kolo'!$B:$F,MATCH('3.kolo'!F$5,'3.kolo'!$B$5:$F$5,0),FALSE),"")</f>
        <v>670</v>
      </c>
      <c r="H23" s="4" t="str">
        <f>IFERROR(VLOOKUP($B23,'4.kolo'!$B:$F,MATCH('4.kolo'!F$5,'4.kolo'!$B$5:$F$5,0),FALSE),"")</f>
        <v/>
      </c>
      <c r="I23" s="4">
        <f>IFERROR(VLOOKUP($B23,'5.kolo'!$B:$F,MATCH('5.kolo'!F$5,'5.kolo'!$B$5:$F$5,0),FALSE),"")</f>
        <v>640</v>
      </c>
      <c r="J23" s="4"/>
      <c r="K23" s="20">
        <f t="shared" si="0"/>
        <v>700</v>
      </c>
    </row>
    <row r="24" spans="1:11">
      <c r="A24" s="4" t="s">
        <v>45</v>
      </c>
      <c r="B24" s="29" t="s">
        <v>44</v>
      </c>
      <c r="C24" s="4">
        <f>IFERROR(VLOOKUP($B24,'seznam hráčů'!$B:$E,MATCH('seznam hráčů'!C$1,'seznam hráčů'!$B$1:$E$1,0),FALSE),"")</f>
        <v>2012</v>
      </c>
      <c r="D24" s="4" t="str">
        <f>IFERROR(VLOOKUP($B24,'seznam hráčů'!$B:$F,MATCH('seznam hráčů'!F$1,'seznam hráčů'!$B$1:$F$1,0),FALSE),"")</f>
        <v>Hořovice</v>
      </c>
      <c r="E24" s="4">
        <f>IFERROR(VLOOKUP($B24,'1.kolo'!$B:$F,MATCH('1.kolo'!F$5,'1.kolo'!$B$5:$F$5,0),FALSE),"")</f>
        <v>580</v>
      </c>
      <c r="F24" s="4" t="str">
        <f>IFERROR(VLOOKUP($B24,'2.kolo'!$B:$F,MATCH('2.kolo'!F$5,'2.kolo'!$B$5:$F$5,0),FALSE),"")</f>
        <v/>
      </c>
      <c r="G24" s="4" t="str">
        <f>IFERROR(VLOOKUP($B24,'3.kolo'!$B:$F,MATCH('3.kolo'!F$5,'3.kolo'!$B$5:$F$5,0),FALSE),"")</f>
        <v/>
      </c>
      <c r="H24" s="4">
        <f>IFERROR(VLOOKUP($B24,'4.kolo'!$B:$F,MATCH('4.kolo'!F$5,'4.kolo'!$B$5:$F$5,0),FALSE),"")</f>
        <v>760</v>
      </c>
      <c r="I24" s="4">
        <f>IFERROR(VLOOKUP($B24,'5.kolo'!$B:$F,MATCH('5.kolo'!F$5,'5.kolo'!$B$5:$F$5,0),FALSE),"")</f>
        <v>700</v>
      </c>
      <c r="J24" s="4"/>
      <c r="K24" s="20">
        <f t="shared" si="0"/>
        <v>680</v>
      </c>
    </row>
    <row r="25" spans="1:11">
      <c r="A25" s="4" t="s">
        <v>47</v>
      </c>
      <c r="B25" s="29" t="s">
        <v>75</v>
      </c>
      <c r="C25" s="4">
        <f>IFERROR(VLOOKUP($B25,'seznam hráčů'!$B:$E,MATCH('seznam hráčů'!C$1,'seznam hráčů'!$B$1:$E$1,0),FALSE),"")</f>
        <v>2011</v>
      </c>
      <c r="D25" s="4" t="str">
        <f>IFERROR(VLOOKUP($B25,'seznam hráčů'!$B:$F,MATCH('seznam hráčů'!F$1,'seznam hráčů'!$B$1:$F$1,0),FALSE),"")</f>
        <v>Zdice</v>
      </c>
      <c r="E25" s="4" t="str">
        <f>IFERROR(VLOOKUP($B25,'1.kolo'!$B:$F,MATCH('1.kolo'!F$5,'1.kolo'!$B$5:$F$5,0),FALSE),"")</f>
        <v/>
      </c>
      <c r="F25" s="4">
        <f>IFERROR(VLOOKUP($B25,'2.kolo'!$B:$F,MATCH('2.kolo'!F$5,'2.kolo'!$B$5:$F$5,0),FALSE),"")</f>
        <v>610</v>
      </c>
      <c r="G25" s="4">
        <f>IFERROR(VLOOKUP($B25,'3.kolo'!$B:$F,MATCH('3.kolo'!F$5,'3.kolo'!$B$5:$F$5,0),FALSE),"")</f>
        <v>640</v>
      </c>
      <c r="H25" s="4">
        <f>IFERROR(VLOOKUP($B25,'4.kolo'!$B:$F,MATCH('4.kolo'!F$5,'4.kolo'!$B$5:$F$5,0),FALSE),"")</f>
        <v>700</v>
      </c>
      <c r="I25" s="4" t="str">
        <f>IFERROR(VLOOKUP($B25,'5.kolo'!$B:$F,MATCH('5.kolo'!F$5,'5.kolo'!$B$5:$F$5,0),FALSE),"")</f>
        <v/>
      </c>
      <c r="J25" s="4"/>
      <c r="K25" s="20">
        <f t="shared" si="0"/>
        <v>650</v>
      </c>
    </row>
    <row r="26" spans="1:11">
      <c r="A26" s="4" t="s">
        <v>49</v>
      </c>
      <c r="B26" s="29" t="s">
        <v>74</v>
      </c>
      <c r="C26" s="4">
        <f>IFERROR(VLOOKUP($B26,'seznam hráčů'!$B:$E,MATCH('seznam hráčů'!C$1,'seznam hráčů'!$B$1:$E$1,0),FALSE),"")</f>
        <v>2007</v>
      </c>
      <c r="D26" s="4" t="str">
        <f>IFERROR(VLOOKUP($B26,'seznam hráčů'!$B:$F,MATCH('seznam hráčů'!F$1,'seznam hráčů'!$B$1:$F$1,0),FALSE),"")</f>
        <v>Žebrák</v>
      </c>
      <c r="E26" s="4" t="str">
        <f>IFERROR(VLOOKUP($B26,'1.kolo'!$B:$F,MATCH('1.kolo'!F$5,'1.kolo'!$B$5:$F$5,0),FALSE),"")</f>
        <v/>
      </c>
      <c r="F26" s="4">
        <f>IFERROR(VLOOKUP($B26,'2.kolo'!$B:$F,MATCH('2.kolo'!F$5,'2.kolo'!$B$5:$F$5,0),FALSE),"")</f>
        <v>640</v>
      </c>
      <c r="G26" s="4" t="str">
        <f>IFERROR(VLOOKUP($B26,'3.kolo'!$B:$F,MATCH('3.kolo'!F$5,'3.kolo'!$B$5:$F$5,0),FALSE),"")</f>
        <v/>
      </c>
      <c r="H26" s="4" t="str">
        <f>IFERROR(VLOOKUP($B26,'4.kolo'!$B:$F,MATCH('4.kolo'!F$5,'4.kolo'!$B$5:$F$5,0),FALSE),"")</f>
        <v/>
      </c>
      <c r="I26" s="4" t="str">
        <f>IFERROR(VLOOKUP($B26,'5.kolo'!$B:$F,MATCH('5.kolo'!F$5,'5.kolo'!$B$5:$F$5,0),FALSE),"")</f>
        <v/>
      </c>
      <c r="J26" s="4"/>
      <c r="K26" s="20">
        <f t="shared" si="0"/>
        <v>640</v>
      </c>
    </row>
    <row r="27" spans="1:11">
      <c r="A27" s="4" t="s">
        <v>86</v>
      </c>
      <c r="B27" s="29" t="s">
        <v>35</v>
      </c>
      <c r="C27" s="4">
        <f>IFERROR(VLOOKUP($B27,'seznam hráčů'!$B:$E,MATCH('seznam hráčů'!C$1,'seznam hráčů'!$B$1:$E$1,0),FALSE),"")</f>
        <v>2006</v>
      </c>
      <c r="D27" s="4" t="str">
        <f>IFERROR(VLOOKUP($B27,'seznam hráčů'!$B:$F,MATCH('seznam hráčů'!F$1,'seznam hráčů'!$B$1:$F$1,0),FALSE),"")</f>
        <v>Olešná</v>
      </c>
      <c r="E27" s="4">
        <f>IFERROR(VLOOKUP($B27,'1.kolo'!$B:$F,MATCH('1.kolo'!F$5,'1.kolo'!$B$5:$F$5,0),FALSE),"")</f>
        <v>700</v>
      </c>
      <c r="F27" s="4">
        <f>IFERROR(VLOOKUP($B27,'2.kolo'!$B:$F,MATCH('2.kolo'!F$5,'2.kolo'!$B$5:$F$5,0),FALSE),"")</f>
        <v>580</v>
      </c>
      <c r="G27" s="4">
        <f>IFERROR(VLOOKUP($B27,'3.kolo'!$B:$F,MATCH('3.kolo'!F$5,'3.kolo'!$B$5:$F$5,0),FALSE),"")</f>
        <v>640</v>
      </c>
      <c r="H27" s="4">
        <f>IFERROR(VLOOKUP($B27,'4.kolo'!$B:$F,MATCH('4.kolo'!F$5,'4.kolo'!$B$5:$F$5,0),FALSE),"")</f>
        <v>640</v>
      </c>
      <c r="I27" s="4">
        <f>IFERROR(VLOOKUP($B27,'5.kolo'!$B:$F,MATCH('5.kolo'!F$5,'5.kolo'!$B$5:$F$5,0),FALSE),"")</f>
        <v>610</v>
      </c>
      <c r="J27" s="4"/>
      <c r="K27" s="20">
        <f t="shared" si="0"/>
        <v>634</v>
      </c>
    </row>
    <row r="28" spans="1:11">
      <c r="A28" s="4" t="s">
        <v>52</v>
      </c>
      <c r="B28" s="49" t="s">
        <v>37</v>
      </c>
      <c r="C28" s="4">
        <f>IFERROR(VLOOKUP($B28,'seznam hráčů'!$B:$E,MATCH('seznam hráčů'!C$1,'seznam hráčů'!$B$1:$E$1,0),FALSE),"")</f>
        <v>2007</v>
      </c>
      <c r="D28" s="4" t="str">
        <f>IFERROR(VLOOKUP($B28,'seznam hráčů'!$B:$F,MATCH('seznam hráčů'!F$1,'seznam hráčů'!$B$1:$F$1,0),FALSE),"")</f>
        <v>Žebrák</v>
      </c>
      <c r="E28" s="4">
        <f>IFERROR(VLOOKUP($B28,'1.kolo'!$B:$F,MATCH('1.kolo'!F$5,'1.kolo'!$B$5:$F$5,0),FALSE),"")</f>
        <v>670</v>
      </c>
      <c r="F28" s="4">
        <f>IFERROR(VLOOKUP($B28,'2.kolo'!$B:$F,MATCH('2.kolo'!F$5,'2.kolo'!$B$5:$F$5,0),FALSE),"")</f>
        <v>510</v>
      </c>
      <c r="G28" s="4" t="str">
        <f>IFERROR(VLOOKUP($B28,'3.kolo'!$B:$F,MATCH('3.kolo'!F$5,'3.kolo'!$B$5:$F$5,0),FALSE),"")</f>
        <v/>
      </c>
      <c r="H28" s="4" t="str">
        <f>IFERROR(VLOOKUP($B28,'4.kolo'!$B:$F,MATCH('4.kolo'!F$5,'4.kolo'!$B$5:$F$5,0),FALSE),"")</f>
        <v/>
      </c>
      <c r="I28" s="4">
        <f>IFERROR(VLOOKUP($B28,'5.kolo'!$B:$F,MATCH('5.kolo'!F$5,'5.kolo'!$B$5:$F$5,0),FALSE),"")</f>
        <v>610</v>
      </c>
      <c r="J28" s="4"/>
      <c r="K28" s="20">
        <f t="shared" si="0"/>
        <v>596.66666666666663</v>
      </c>
    </row>
    <row r="29" spans="1:11">
      <c r="A29" s="4" t="s">
        <v>54</v>
      </c>
      <c r="B29" s="49" t="s">
        <v>46</v>
      </c>
      <c r="C29" s="4">
        <f>IFERROR(VLOOKUP($B29,'seznam hráčů'!$B:$E,MATCH('seznam hráčů'!C$1,'seznam hráčů'!$B$1:$E$1,0),FALSE),"")</f>
        <v>2013</v>
      </c>
      <c r="D29" s="4" t="str">
        <f>IFERROR(VLOOKUP($B29,'seznam hráčů'!$B:$F,MATCH('seznam hráčů'!F$1,'seznam hráčů'!$B$1:$F$1,0),FALSE),"")</f>
        <v>Kr.Dvůr</v>
      </c>
      <c r="E29" s="4">
        <f>IFERROR(VLOOKUP($B29,'1.kolo'!$B:$F,MATCH('1.kolo'!F$5,'1.kolo'!$B$5:$F$5,0),FALSE),"")</f>
        <v>550</v>
      </c>
      <c r="F29" s="4">
        <f>IFERROR(VLOOKUP($B29,'2.kolo'!$B:$F,MATCH('2.kolo'!F$5,'2.kolo'!$B$5:$F$5,0),FALSE),"")</f>
        <v>550</v>
      </c>
      <c r="G29" s="4" t="str">
        <f>IFERROR(VLOOKUP($B29,'3.kolo'!$B:$F,MATCH('3.kolo'!F$5,'3.kolo'!$B$5:$F$5,0),FALSE),"")</f>
        <v/>
      </c>
      <c r="H29" s="4">
        <f>IFERROR(VLOOKUP($B29,'4.kolo'!$B:$F,MATCH('4.kolo'!F$5,'4.kolo'!$B$5:$F$5,0),FALSE),"")</f>
        <v>640</v>
      </c>
      <c r="I29" s="4" t="str">
        <f>IFERROR(VLOOKUP($B29,'5.kolo'!$B:$F,MATCH('5.kolo'!F$5,'5.kolo'!$B$5:$F$5,0),FALSE),"")</f>
        <v/>
      </c>
      <c r="J29" s="4"/>
      <c r="K29" s="20">
        <f t="shared" si="0"/>
        <v>580</v>
      </c>
    </row>
    <row r="30" spans="1:11">
      <c r="A30" s="4" t="s">
        <v>56</v>
      </c>
      <c r="B30" s="29" t="s">
        <v>50</v>
      </c>
      <c r="C30" s="4">
        <f>IFERROR(VLOOKUP($B30,'seznam hráčů'!$B:$E,MATCH('seznam hráčů'!C$1,'seznam hráčů'!$B$1:$E$1,0),FALSE),"")</f>
        <v>2011</v>
      </c>
      <c r="D30" s="4" t="str">
        <f>IFERROR(VLOOKUP($B30,'seznam hráčů'!$B:$F,MATCH('seznam hráčů'!F$1,'seznam hráčů'!$B$1:$F$1,0),FALSE),"")</f>
        <v>Olešná</v>
      </c>
      <c r="E30" s="4">
        <f>IFERROR(VLOOKUP($B30,'1.kolo'!$B:$F,MATCH('1.kolo'!F$5,'1.kolo'!$B$5:$F$5,0),FALSE),"")</f>
        <v>510</v>
      </c>
      <c r="F30" s="4">
        <f>IFERROR(VLOOKUP($B30,'2.kolo'!$B:$F,MATCH('2.kolo'!F$5,'2.kolo'!$B$5:$F$5,0),FALSE),"")</f>
        <v>470</v>
      </c>
      <c r="G30" s="4">
        <f>IFERROR(VLOOKUP($B30,'3.kolo'!$B:$F,MATCH('3.kolo'!F$5,'3.kolo'!$B$5:$F$5,0),FALSE),"")</f>
        <v>610</v>
      </c>
      <c r="H30" s="4">
        <f>IFERROR(VLOOKUP($B30,'4.kolo'!$B:$F,MATCH('4.kolo'!F$5,'4.kolo'!$B$5:$F$5,0),FALSE),"")</f>
        <v>730</v>
      </c>
      <c r="I30" s="4">
        <f>IFERROR(VLOOKUP($B30,'5.kolo'!$B:$F,MATCH('5.kolo'!F$5,'5.kolo'!$B$5:$F$5,0),FALSE),"")</f>
        <v>550</v>
      </c>
      <c r="J30" s="4"/>
      <c r="K30" s="20">
        <f t="shared" si="0"/>
        <v>574</v>
      </c>
    </row>
    <row r="31" spans="1:11">
      <c r="A31" s="4" t="s">
        <v>58</v>
      </c>
      <c r="B31" s="49" t="s">
        <v>48</v>
      </c>
      <c r="C31" s="4">
        <f>IFERROR(VLOOKUP($B31,'seznam hráčů'!$B:$E,MATCH('seznam hráčů'!C$1,'seznam hráčů'!$B$1:$E$1,0),FALSE),"")</f>
        <v>2011</v>
      </c>
      <c r="D31" s="4" t="str">
        <f>IFERROR(VLOOKUP($B31,'seznam hráčů'!$B:$F,MATCH('seznam hráčů'!F$1,'seznam hráčů'!$B$1:$F$1,0),FALSE),"")</f>
        <v>Lochovice</v>
      </c>
      <c r="E31" s="4">
        <f>IFERROR(VLOOKUP($B31,'1.kolo'!$B:$F,MATCH('1.kolo'!F$5,'1.kolo'!$B$5:$F$5,0),FALSE),"")</f>
        <v>530</v>
      </c>
      <c r="F31" s="4">
        <f>IFERROR(VLOOKUP($B31,'2.kolo'!$B:$F,MATCH('2.kolo'!F$5,'2.kolo'!$B$5:$F$5,0),FALSE),"")</f>
        <v>530</v>
      </c>
      <c r="G31" s="4" t="str">
        <f>IFERROR(VLOOKUP($B31,'3.kolo'!$B:$F,MATCH('3.kolo'!F$5,'3.kolo'!$B$5:$F$5,0),FALSE),"")</f>
        <v/>
      </c>
      <c r="H31" s="4">
        <f>IFERROR(VLOOKUP($B31,'4.kolo'!$B:$F,MATCH('4.kolo'!F$5,'4.kolo'!$B$5:$F$5,0),FALSE),"")</f>
        <v>580</v>
      </c>
      <c r="I31" s="4">
        <f>IFERROR(VLOOKUP($B31,'5.kolo'!$B:$F,MATCH('5.kolo'!F$5,'5.kolo'!$B$5:$F$5,0),FALSE),"")</f>
        <v>580</v>
      </c>
      <c r="J31" s="4"/>
      <c r="K31" s="20">
        <f t="shared" si="0"/>
        <v>555</v>
      </c>
    </row>
    <row r="32" spans="1:11">
      <c r="A32" s="4" t="s">
        <v>60</v>
      </c>
      <c r="B32" s="49" t="s">
        <v>55</v>
      </c>
      <c r="C32" s="4">
        <f>IFERROR(VLOOKUP($B32,'seznam hráčů'!$B:$E,MATCH('seznam hráčů'!C$1,'seznam hráčů'!$B$1:$E$1,0),FALSE),"")</f>
        <v>2011</v>
      </c>
      <c r="D32" s="4" t="str">
        <f>IFERROR(VLOOKUP($B32,'seznam hráčů'!$B:$F,MATCH('seznam hráčů'!F$1,'seznam hráčů'!$B$1:$F$1,0),FALSE),"")</f>
        <v>Hořovice</v>
      </c>
      <c r="E32" s="4">
        <f>IFERROR(VLOOKUP($B32,'1.kolo'!$B:$F,MATCH('1.kolo'!F$5,'1.kolo'!$B$5:$F$5,0),FALSE),"")</f>
        <v>470</v>
      </c>
      <c r="F32" s="4">
        <f>IFERROR(VLOOKUP($B32,'2.kolo'!$B:$F,MATCH('2.kolo'!F$5,'2.kolo'!$B$5:$F$5,0),FALSE),"")</f>
        <v>490</v>
      </c>
      <c r="G32" s="4" t="str">
        <f>IFERROR(VLOOKUP($B32,'3.kolo'!$B:$F,MATCH('3.kolo'!F$5,'3.kolo'!$B$5:$F$5,0),FALSE),"")</f>
        <v/>
      </c>
      <c r="H32" s="4">
        <f>IFERROR(VLOOKUP($B32,'4.kolo'!$B:$F,MATCH('4.kolo'!F$5,'4.kolo'!$B$5:$F$5,0),FALSE),"")</f>
        <v>610</v>
      </c>
      <c r="I32" s="4">
        <f>IFERROR(VLOOKUP($B32,'5.kolo'!$B:$F,MATCH('5.kolo'!F$5,'5.kolo'!$B$5:$F$5,0),FALSE),"")</f>
        <v>640</v>
      </c>
      <c r="J32" s="4"/>
      <c r="K32" s="20">
        <f t="shared" si="0"/>
        <v>552.5</v>
      </c>
    </row>
    <row r="33" spans="1:11">
      <c r="A33" s="4" t="s">
        <v>78</v>
      </c>
      <c r="B33" s="49" t="s">
        <v>83</v>
      </c>
      <c r="C33" s="4">
        <f>IFERROR(VLOOKUP($B33,'seznam hráčů'!$B:$E,MATCH('seznam hráčů'!C$1,'seznam hráčů'!$B$1:$E$1,0),FALSE),"")</f>
        <v>2006</v>
      </c>
      <c r="D33" s="4" t="str">
        <f>IFERROR(VLOOKUP($B33,'seznam hráčů'!$B:$F,MATCH('seznam hráčů'!F$1,'seznam hráčů'!$B$1:$F$1,0),FALSE),"")</f>
        <v>Zdice</v>
      </c>
      <c r="E33" s="4" t="str">
        <f>IFERROR(VLOOKUP($B33,'1.kolo'!$B:$F,MATCH('1.kolo'!F$5,'1.kolo'!$B$5:$F$5,0),FALSE),"")</f>
        <v/>
      </c>
      <c r="F33" s="4" t="str">
        <f>IFERROR(VLOOKUP($B33,'2.kolo'!$B:$F,MATCH('2.kolo'!F$5,'2.kolo'!$B$5:$F$5,0),FALSE),"")</f>
        <v/>
      </c>
      <c r="G33" s="4">
        <f>IFERROR(VLOOKUP($B33,'3.kolo'!$B:$F,MATCH('3.kolo'!F$5,'3.kolo'!$B$5:$F$5,0),FALSE),"")</f>
        <v>510</v>
      </c>
      <c r="H33" s="4" t="str">
        <f>IFERROR(VLOOKUP($B33,'4.kolo'!$B:$F,MATCH('4.kolo'!F$5,'4.kolo'!$B$5:$F$5,0),FALSE),"")</f>
        <v/>
      </c>
      <c r="I33" s="4" t="str">
        <f>IFERROR(VLOOKUP($B33,'5.kolo'!$B:$F,MATCH('5.kolo'!F$5,'5.kolo'!$B$5:$F$5,0),FALSE),"")</f>
        <v/>
      </c>
      <c r="J33" s="9"/>
      <c r="K33" s="20">
        <f t="shared" si="0"/>
        <v>510</v>
      </c>
    </row>
    <row r="34" spans="1:11">
      <c r="A34" s="4" t="s">
        <v>90</v>
      </c>
      <c r="B34" s="29" t="s">
        <v>57</v>
      </c>
      <c r="C34" s="4">
        <f>IFERROR(VLOOKUP($B34,'seznam hráčů'!$B:$E,MATCH('seznam hráčů'!C$1,'seznam hráčů'!$B$1:$E$1,0),FALSE),"")</f>
        <v>2014</v>
      </c>
      <c r="D34" s="4" t="str">
        <f>IFERROR(VLOOKUP($B34,'seznam hráčů'!$B:$F,MATCH('seznam hráčů'!F$1,'seznam hráčů'!$B$1:$F$1,0),FALSE),"")</f>
        <v>Hořovice</v>
      </c>
      <c r="E34" s="4">
        <f>IFERROR(VLOOKUP($B34,'1.kolo'!$B:$F,MATCH('1.kolo'!F$5,'1.kolo'!$B$5:$F$5,0),FALSE),"")</f>
        <v>450</v>
      </c>
      <c r="F34" s="4" t="str">
        <f>IFERROR(VLOOKUP($B34,'2.kolo'!$B:$F,MATCH('2.kolo'!F$5,'2.kolo'!$B$5:$F$5,0),FALSE),"")</f>
        <v/>
      </c>
      <c r="G34" s="4">
        <f>IFERROR(VLOOKUP($B34,'3.kolo'!$B:$F,MATCH('3.kolo'!F$5,'3.kolo'!$B$5:$F$5,0),FALSE),"")</f>
        <v>580</v>
      </c>
      <c r="H34" s="4">
        <f>IFERROR(VLOOKUP($B34,'4.kolo'!$B:$F,MATCH('4.kolo'!F$5,'4.kolo'!$B$5:$F$5,0),FALSE),"")</f>
        <v>510</v>
      </c>
      <c r="I34" s="4">
        <f>IFERROR(VLOOKUP($B34,'5.kolo'!$B:$F,MATCH('5.kolo'!F$5,'5.kolo'!$B$5:$F$5,0),FALSE),"")</f>
        <v>490</v>
      </c>
      <c r="J34" s="4"/>
      <c r="K34" s="20">
        <f t="shared" si="0"/>
        <v>507.5</v>
      </c>
    </row>
    <row r="35" spans="1:11">
      <c r="A35" s="3" t="s">
        <v>2</v>
      </c>
      <c r="B35" s="3" t="s">
        <v>93</v>
      </c>
      <c r="C35" s="3" t="s">
        <v>5</v>
      </c>
      <c r="D35" s="3" t="s">
        <v>4</v>
      </c>
      <c r="E35" s="3" t="s">
        <v>94</v>
      </c>
      <c r="F35" s="3" t="s">
        <v>95</v>
      </c>
      <c r="G35" s="3" t="s">
        <v>96</v>
      </c>
      <c r="H35" s="3" t="s">
        <v>97</v>
      </c>
      <c r="I35" s="3" t="s">
        <v>98</v>
      </c>
      <c r="J35" s="3" t="s">
        <v>99</v>
      </c>
      <c r="K35" s="3" t="s">
        <v>7</v>
      </c>
    </row>
    <row r="36" spans="1:11">
      <c r="A36" s="4" t="s">
        <v>114</v>
      </c>
      <c r="B36" s="29" t="s">
        <v>77</v>
      </c>
      <c r="C36" s="4">
        <f>IFERROR(VLOOKUP($B36,'seznam hráčů'!$B:$E,MATCH('seznam hráčů'!C$1,'seznam hráčů'!$B$1:$E$1,0),FALSE),"")</f>
        <v>2012</v>
      </c>
      <c r="D36" s="4" t="str">
        <f>IFERROR(VLOOKUP($B36,'seznam hráčů'!$B:$F,MATCH('seznam hráčů'!F$1,'seznam hráčů'!$B$1:$F$1,0),FALSE),"")</f>
        <v>Kr.Dvůr</v>
      </c>
      <c r="E36" s="4" t="str">
        <f>IFERROR(VLOOKUP($B36,'1.kolo'!$B:$F,MATCH('1.kolo'!F$5,'1.kolo'!$B$5:$F$5,0),FALSE),"")</f>
        <v/>
      </c>
      <c r="F36" s="4">
        <f>IFERROR(VLOOKUP($B36,'2.kolo'!$B:$F,MATCH('2.kolo'!F$5,'2.kolo'!$B$5:$F$5,0),FALSE),"")</f>
        <v>410</v>
      </c>
      <c r="G36" s="4">
        <f>IFERROR(VLOOKUP($B36,'3.kolo'!$B:$F,MATCH('3.kolo'!F$5,'3.kolo'!$B$5:$F$5,0),FALSE),"")</f>
        <v>530</v>
      </c>
      <c r="H36" s="4">
        <f>IFERROR(VLOOKUP($B36,'4.kolo'!$B:$F,MATCH('4.kolo'!F$5,'4.kolo'!$B$5:$F$5,0),FALSE),"")</f>
        <v>550</v>
      </c>
      <c r="I36" s="4" t="str">
        <f>IFERROR(VLOOKUP($B36,'5.kolo'!$B:$F,MATCH('5.kolo'!F$5,'5.kolo'!$B$5:$F$5,0),FALSE),"")</f>
        <v/>
      </c>
      <c r="J36" s="9"/>
      <c r="K36" s="20">
        <f t="shared" ref="K36:K42" si="1">AVERAGE(E36:J36)</f>
        <v>496.66666666666669</v>
      </c>
    </row>
    <row r="37" spans="1:11">
      <c r="A37" s="4" t="s">
        <v>133</v>
      </c>
      <c r="B37" s="29" t="s">
        <v>53</v>
      </c>
      <c r="C37" s="4">
        <f>IFERROR(VLOOKUP($B37,'seznam hráčů'!$B:$E,MATCH('seznam hráčů'!C$1,'seznam hráčů'!$B$1:$E$1,0),FALSE),"")</f>
        <v>2008</v>
      </c>
      <c r="D37" s="4" t="str">
        <f>IFERROR(VLOOKUP($B37,'seznam hráčů'!$B:$F,MATCH('seznam hráčů'!F$1,'seznam hráčů'!$B$1:$F$1,0),FALSE),"")</f>
        <v>Žebrák</v>
      </c>
      <c r="E37" s="4">
        <f>IFERROR(VLOOKUP($B37,'1.kolo'!$B:$F,MATCH('1.kolo'!F$5,'1.kolo'!$B$5:$F$5,0),FALSE),"")</f>
        <v>490</v>
      </c>
      <c r="F37" s="4" t="str">
        <f>IFERROR(VLOOKUP($B37,'2.kolo'!$B:$F,MATCH('2.kolo'!F$5,'2.kolo'!$B$5:$F$5,0),FALSE),"")</f>
        <v/>
      </c>
      <c r="G37" s="4" t="str">
        <f>IFERROR(VLOOKUP($B37,'3.kolo'!$B:$F,MATCH('3.kolo'!F$5,'3.kolo'!$B$5:$F$5,0),FALSE),"")</f>
        <v/>
      </c>
      <c r="H37" s="4" t="str">
        <f>IFERROR(VLOOKUP($B37,'4.kolo'!$B:$F,MATCH('4.kolo'!F$5,'4.kolo'!$B$5:$F$5,0),FALSE),"")</f>
        <v/>
      </c>
      <c r="I37" s="4" t="str">
        <f>IFERROR(VLOOKUP($B37,'5.kolo'!$B:$F,MATCH('5.kolo'!F$5,'5.kolo'!$B$5:$F$5,0),FALSE),"")</f>
        <v/>
      </c>
      <c r="J37" s="9"/>
      <c r="K37" s="20">
        <f t="shared" si="1"/>
        <v>490</v>
      </c>
    </row>
    <row r="38" spans="1:11">
      <c r="A38" s="4" t="s">
        <v>133</v>
      </c>
      <c r="B38" s="49" t="s">
        <v>76</v>
      </c>
      <c r="C38" s="4">
        <f>IFERROR(VLOOKUP($B38,'seznam hráčů'!$B:$E,MATCH('seznam hráčů'!C$1,'seznam hráčů'!$B$1:$E$1,0),FALSE),"")</f>
        <v>2010</v>
      </c>
      <c r="D38" s="4" t="str">
        <f>IFERROR(VLOOKUP($B38,'seznam hráčů'!$B:$F,MATCH('seznam hráčů'!F$1,'seznam hráčů'!$B$1:$F$1,0),FALSE),"")</f>
        <v>Nižbor</v>
      </c>
      <c r="E38" s="4" t="str">
        <f>IFERROR(VLOOKUP($B38,'1.kolo'!$B:$F,MATCH('1.kolo'!F$5,'1.kolo'!$B$5:$F$5,0),FALSE),"")</f>
        <v/>
      </c>
      <c r="F38" s="4">
        <f>IFERROR(VLOOKUP($B38,'2.kolo'!$B:$F,MATCH('2.kolo'!F$5,'2.kolo'!$B$5:$F$5,0),FALSE),"")</f>
        <v>450</v>
      </c>
      <c r="G38" s="4" t="str">
        <f>IFERROR(VLOOKUP($B38,'3.kolo'!$B:$F,MATCH('3.kolo'!F$5,'3.kolo'!$B$5:$F$5,0),FALSE),"")</f>
        <v/>
      </c>
      <c r="H38" s="4" t="str">
        <f>IFERROR(VLOOKUP($B38,'4.kolo'!$B:$F,MATCH('4.kolo'!F$5,'4.kolo'!$B$5:$F$5,0),FALSE),"")</f>
        <v/>
      </c>
      <c r="I38" s="4">
        <f>IFERROR(VLOOKUP($B38,'5.kolo'!$B:$F,MATCH('5.kolo'!F$5,'5.kolo'!$B$5:$F$5,0),FALSE),"")</f>
        <v>530</v>
      </c>
      <c r="J38" s="9"/>
      <c r="K38" s="20">
        <f t="shared" si="1"/>
        <v>490</v>
      </c>
    </row>
    <row r="39" spans="1:11">
      <c r="A39" s="4" t="s">
        <v>121</v>
      </c>
      <c r="B39" s="29" t="s">
        <v>61</v>
      </c>
      <c r="C39" s="4">
        <f>IFERROR(VLOOKUP($B39,'seznam hráčů'!$B:$E,MATCH('seznam hráčů'!C$1,'seznam hráčů'!$B$1:$E$1,0),FALSE),"")</f>
        <v>2010</v>
      </c>
      <c r="D39" s="4" t="str">
        <f>IFERROR(VLOOKUP($B39,'seznam hráčů'!$B:$F,MATCH('seznam hráčů'!F$1,'seznam hráčů'!$B$1:$F$1,0),FALSE),"")</f>
        <v>Hořovice</v>
      </c>
      <c r="E39" s="4">
        <f>IFERROR(VLOOKUP($B39,'1.kolo'!$B:$F,MATCH('1.kolo'!F$5,'1.kolo'!$B$5:$F$5,0),FALSE),"")</f>
        <v>410</v>
      </c>
      <c r="F39" s="4">
        <f>IFERROR(VLOOKUP($B39,'2.kolo'!$B:$F,MATCH('2.kolo'!F$5,'2.kolo'!$B$5:$F$5,0),FALSE),"")</f>
        <v>430</v>
      </c>
      <c r="G39" s="4">
        <f>IFERROR(VLOOKUP($B39,'3.kolo'!$B:$F,MATCH('3.kolo'!F$5,'3.kolo'!$B$5:$F$5,0),FALSE),"")</f>
        <v>550</v>
      </c>
      <c r="H39" s="4">
        <f>IFERROR(VLOOKUP($B39,'4.kolo'!$B:$F,MATCH('4.kolo'!F$5,'4.kolo'!$B$5:$F$5,0),FALSE),"")</f>
        <v>530</v>
      </c>
      <c r="I39" s="4" t="str">
        <f>IFERROR(VLOOKUP($B39,'5.kolo'!$B:$F,MATCH('5.kolo'!F$5,'5.kolo'!$B$5:$F$5,0),FALSE),"")</f>
        <v/>
      </c>
      <c r="J39" s="9"/>
      <c r="K39" s="20">
        <f t="shared" si="1"/>
        <v>480</v>
      </c>
    </row>
    <row r="40" spans="1:11">
      <c r="A40" s="4" t="s">
        <v>122</v>
      </c>
      <c r="B40" s="49" t="s">
        <v>87</v>
      </c>
      <c r="C40" s="4">
        <f>IFERROR(VLOOKUP($B40,'seznam hráčů'!$B:$E,MATCH('seznam hráčů'!C$1,'seznam hráčů'!$B$1:$E$1,0),FALSE),"")</f>
        <v>2010</v>
      </c>
      <c r="D40" s="4" t="str">
        <f>IFERROR(VLOOKUP($B40,'seznam hráčů'!$B:$F,MATCH('seznam hráčů'!F$1,'seznam hráčů'!$B$1:$F$1,0),FALSE),"")</f>
        <v>Olešná</v>
      </c>
      <c r="E40" s="4" t="str">
        <f>IFERROR(VLOOKUP($B40,'1.kolo'!$B:$F,MATCH('1.kolo'!F$5,'1.kolo'!$B$5:$F$5,0),FALSE),"")</f>
        <v/>
      </c>
      <c r="F40" s="4" t="str">
        <f>IFERROR(VLOOKUP($B40,'2.kolo'!$B:$F,MATCH('2.kolo'!F$5,'2.kolo'!$B$5:$F$5,0),FALSE),"")</f>
        <v/>
      </c>
      <c r="G40" s="4" t="str">
        <f>IFERROR(VLOOKUP($B40,'3.kolo'!$B:$F,MATCH('3.kolo'!F$5,'3.kolo'!$B$5:$F$5,0),FALSE),"")</f>
        <v/>
      </c>
      <c r="H40" s="4" t="str">
        <f>IFERROR(VLOOKUP($B40,'4.kolo'!$B:$F,MATCH('4.kolo'!F$5,'4.kolo'!$B$5:$F$5,0),FALSE),"")</f>
        <v/>
      </c>
      <c r="I40" s="4">
        <f>IFERROR(VLOOKUP($B40,'5.kolo'!$B:$F,MATCH('5.kolo'!F$5,'5.kolo'!$B$5:$F$5,0),FALSE),"")</f>
        <v>470</v>
      </c>
      <c r="J40" s="9"/>
      <c r="K40" s="20">
        <f t="shared" si="1"/>
        <v>470</v>
      </c>
    </row>
    <row r="41" spans="1:11">
      <c r="A41" s="4" t="s">
        <v>129</v>
      </c>
      <c r="B41" s="49" t="s">
        <v>79</v>
      </c>
      <c r="C41" s="4">
        <f>IFERROR(VLOOKUP($B41,'seznam hráčů'!$B:$E,MATCH('seznam hráčů'!C$1,'seznam hráčů'!$B$1:$E$1,0),FALSE),"")</f>
        <v>2009</v>
      </c>
      <c r="D41" s="4" t="str">
        <f>IFERROR(VLOOKUP($B41,'seznam hráčů'!$B:$F,MATCH('seznam hráčů'!F$1,'seznam hráčů'!$B$1:$F$1,0),FALSE),"")</f>
        <v>Nižbor</v>
      </c>
      <c r="E41" s="4" t="str">
        <f>IFERROR(VLOOKUP($B41,'1.kolo'!$B:$F,MATCH('1.kolo'!F$5,'1.kolo'!$B$5:$F$5,0),FALSE),"")</f>
        <v/>
      </c>
      <c r="F41" s="4">
        <f>IFERROR(VLOOKUP($B41,'2.kolo'!$B:$F,MATCH('2.kolo'!F$5,'2.kolo'!$B$5:$F$5,0),FALSE),"")</f>
        <v>390</v>
      </c>
      <c r="G41" s="4" t="str">
        <f>IFERROR(VLOOKUP($B41,'3.kolo'!$B:$F,MATCH('3.kolo'!F$5,'3.kolo'!$B$5:$F$5,0),FALSE),"")</f>
        <v/>
      </c>
      <c r="H41" s="4" t="str">
        <f>IFERROR(VLOOKUP($B41,'4.kolo'!$B:$F,MATCH('4.kolo'!F$5,'4.kolo'!$B$5:$F$5,0),FALSE),"")</f>
        <v/>
      </c>
      <c r="I41" s="4">
        <f>IFERROR(VLOOKUP($B41,'5.kolo'!$B:$F,MATCH('5.kolo'!F$5,'5.kolo'!$B$5:$F$5,0),FALSE),"")</f>
        <v>510</v>
      </c>
      <c r="J41" s="9"/>
      <c r="K41" s="20">
        <f t="shared" si="1"/>
        <v>450</v>
      </c>
    </row>
    <row r="42" spans="1:11">
      <c r="A42" s="4" t="s">
        <v>134</v>
      </c>
      <c r="B42" s="49" t="s">
        <v>59</v>
      </c>
      <c r="C42" s="4">
        <f>IFERROR(VLOOKUP($B42,'seznam hráčů'!$B:$E,MATCH('seznam hráčů'!C$1,'seznam hráčů'!$B$1:$E$1,0),FALSE),"")</f>
        <v>2008</v>
      </c>
      <c r="D42" s="4" t="str">
        <f>IFERROR(VLOOKUP($B42,'seznam hráčů'!$B:$F,MATCH('seznam hráčů'!F$1,'seznam hráčů'!$B$1:$F$1,0),FALSE),"")</f>
        <v>Kr.Dvůr</v>
      </c>
      <c r="E42" s="4">
        <f>IFERROR(VLOOKUP($B42,'1.kolo'!$B:$F,MATCH('1.kolo'!F$5,'1.kolo'!$B$5:$F$5,0),FALSE),"")</f>
        <v>430</v>
      </c>
      <c r="F42" s="4" t="str">
        <f>IFERROR(VLOOKUP($B42,'2.kolo'!$B:$F,MATCH('2.kolo'!F$5,'2.kolo'!$B$5:$F$5,0),FALSE),"")</f>
        <v/>
      </c>
      <c r="G42" s="4" t="str">
        <f>IFERROR(VLOOKUP($B42,'3.kolo'!$B:$F,MATCH('3.kolo'!F$5,'3.kolo'!$B$5:$F$5,0),FALSE),"")</f>
        <v/>
      </c>
      <c r="H42" s="4" t="str">
        <f>IFERROR(VLOOKUP($B42,'4.kolo'!$B:$F,MATCH('4.kolo'!F$5,'4.kolo'!$B$5:$F$5,0),FALSE),"")</f>
        <v/>
      </c>
      <c r="I42" s="4" t="str">
        <f>IFERROR(VLOOKUP($B42,'5.kolo'!$B:$F,MATCH('5.kolo'!F$5,'5.kolo'!$B$5:$F$5,0),FALSE),"")</f>
        <v/>
      </c>
      <c r="J42" s="9"/>
      <c r="K42" s="20">
        <f t="shared" si="1"/>
        <v>430</v>
      </c>
    </row>
  </sheetData>
  <sortState xmlns:xlrd2="http://schemas.microsoft.com/office/spreadsheetml/2017/richdata2" ref="B5:K42">
    <sortCondition descending="1" ref="K5:K42"/>
  </sortState>
  <mergeCells count="2">
    <mergeCell ref="A1:K2"/>
    <mergeCell ref="A3:K3"/>
  </mergeCells>
  <phoneticPr fontId="7" type="noConversion"/>
  <conditionalFormatting sqref="B35">
    <cfRule type="duplicateValues" dxfId="111" priority="1"/>
  </conditionalFormatting>
  <conditionalFormatting sqref="B42:B1048576 B1:B4">
    <cfRule type="duplicateValues" dxfId="110" priority="3"/>
  </conditionalFormatting>
  <conditionalFormatting sqref="K5:K34 K36:K42">
    <cfRule type="duplicateValues" dxfId="109" priority="401"/>
  </conditionalFormatting>
  <pageMargins left="0.7" right="0.7" top="0.78740157499999996" bottom="0.78740157499999996" header="0.3" footer="0.3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47"/>
  <sheetViews>
    <sheetView tabSelected="1" topLeftCell="A11" workbookViewId="0">
      <selection activeCell="O32" sqref="O32"/>
    </sheetView>
  </sheetViews>
  <sheetFormatPr defaultRowHeight="15"/>
  <cols>
    <col min="1" max="1" width="8.42578125" customWidth="1"/>
    <col min="2" max="2" width="21.140625" customWidth="1"/>
    <col min="3" max="3" width="6.5703125" customWidth="1"/>
    <col min="4" max="4" width="9.140625" customWidth="1"/>
    <col min="5" max="5" width="11.7109375" customWidth="1"/>
    <col min="6" max="6" width="5.85546875" style="14" customWidth="1"/>
    <col min="7" max="12" width="7.140625" customWidth="1"/>
    <col min="13" max="13" width="9.140625" customWidth="1"/>
    <col min="14" max="14" width="12.42578125" style="14" customWidth="1"/>
    <col min="15" max="15" width="10.140625" style="14" customWidth="1"/>
    <col min="16" max="16" width="9.140625" style="14"/>
    <col min="17" max="18" width="2.85546875" style="14" customWidth="1"/>
    <col min="19" max="19" width="2.5703125" customWidth="1"/>
    <col min="20" max="20" width="4.85546875" customWidth="1"/>
  </cols>
  <sheetData>
    <row r="1" spans="1:28" ht="14.45" customHeight="1">
      <c r="A1" s="75" t="s">
        <v>135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51"/>
    </row>
    <row r="2" spans="1:28" ht="14.45" customHeight="1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52"/>
    </row>
    <row r="3" spans="1:28" ht="14.45" customHeight="1">
      <c r="A3" s="84" t="s">
        <v>136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53"/>
      <c r="Q3" s="8"/>
      <c r="R3" s="8"/>
      <c r="S3" s="8"/>
    </row>
    <row r="4" spans="1:28">
      <c r="A4" s="27" t="s">
        <v>2</v>
      </c>
      <c r="B4" s="27" t="s">
        <v>93</v>
      </c>
      <c r="C4" s="27" t="s">
        <v>5</v>
      </c>
      <c r="D4" s="60" t="s">
        <v>137</v>
      </c>
      <c r="E4" s="27" t="s">
        <v>4</v>
      </c>
      <c r="F4" s="27" t="s">
        <v>138</v>
      </c>
      <c r="G4" s="27" t="s">
        <v>94</v>
      </c>
      <c r="H4" s="27" t="s">
        <v>95</v>
      </c>
      <c r="I4" s="27" t="s">
        <v>96</v>
      </c>
      <c r="J4" s="27" t="s">
        <v>97</v>
      </c>
      <c r="K4" s="26" t="s">
        <v>98</v>
      </c>
      <c r="L4" s="26" t="s">
        <v>99</v>
      </c>
      <c r="M4" s="26" t="s">
        <v>7</v>
      </c>
      <c r="N4" s="30" t="s">
        <v>139</v>
      </c>
      <c r="O4" s="30" t="s">
        <v>140</v>
      </c>
      <c r="P4" s="61" t="s">
        <v>141</v>
      </c>
    </row>
    <row r="5" spans="1:28">
      <c r="A5" s="20">
        <v>1</v>
      </c>
      <c r="B5" s="29" t="s">
        <v>10</v>
      </c>
      <c r="C5" s="4">
        <f>IFERROR(VLOOKUP($B5,'seznam hráčů'!$B:$E,MATCH('seznam hráčů'!C$1,'seznam hráčů'!$B$1:$E$1,0),FALSE),"")</f>
        <v>2010</v>
      </c>
      <c r="D5" s="50" t="str">
        <f>IF(C5&lt;MIN('věkové kategorie'!$A$3:$A$8),"",IFERROR(INDEX('věkové kategorie'!$C$3:$C$8,MATCH(C5,'věkové kategorie'!$B$3:$B$8,-1)),""))</f>
        <v>mlž</v>
      </c>
      <c r="E5" s="4" t="str">
        <f>IFERROR(VLOOKUP($B5,'seznam hráčů'!$B:$F,MATCH('seznam hráčů'!F$1,'seznam hráčů'!$B$1:$F$1,0),FALSE),"")</f>
        <v>Záluží</v>
      </c>
      <c r="F5" s="25">
        <v>100</v>
      </c>
      <c r="G5" s="4">
        <f>IFERROR(VLOOKUP($B5,'1.kolo'!$B:$F,MATCH('1.kolo'!F$5,'1.kolo'!$B$5:$F$5,0),FALSE),"")</f>
        <v>1000</v>
      </c>
      <c r="H5" s="4">
        <f>IFERROR(VLOOKUP($B5,'2.kolo'!$B:$F,MATCH('2.kolo'!F$5,'2.kolo'!$B$5:$F$5,0),FALSE),"")</f>
        <v>1000</v>
      </c>
      <c r="I5" s="4">
        <f>IFERROR(VLOOKUP($B5,'3.kolo'!$B:$F,MATCH('3.kolo'!F$5,'3.kolo'!$B$5:$F$5,0),FALSE),"")</f>
        <v>1000</v>
      </c>
      <c r="J5" s="4">
        <f>IFERROR(VLOOKUP($B5,'4.kolo'!$B:$F,MATCH('4.kolo'!F$5,'4.kolo'!$B$5:$F$5,0),FALSE),"")</f>
        <v>1000</v>
      </c>
      <c r="K5" s="4" t="str">
        <f>IFERROR(VLOOKUP($B5,'5.kolo'!$B:$F,MATCH('5.kolo'!F$5,'5.kolo'!$B$5:$F$5,0),FALSE),"")</f>
        <v/>
      </c>
      <c r="L5" s="4">
        <f>IFERROR(VLOOKUP($B5,'6.kolo'!$B:$F,MATCH('6.kolo'!F$5,'6.kolo'!$B$5:$F$5,0),FALSE),"")</f>
        <v>970</v>
      </c>
      <c r="M5" s="20">
        <f t="shared" ref="M5:M29" si="0">SUM(F5:L5)/O5</f>
        <v>1014</v>
      </c>
      <c r="N5" s="59">
        <f t="shared" ref="N5:N29" si="1">SUM(G5:L5)</f>
        <v>4970</v>
      </c>
      <c r="O5" s="14">
        <f t="shared" ref="O5:O29" si="2">COUNT(G5:L5)</f>
        <v>5</v>
      </c>
      <c r="P5" t="s">
        <v>142</v>
      </c>
      <c r="Q5" s="59"/>
      <c r="U5" s="8"/>
    </row>
    <row r="6" spans="1:28">
      <c r="A6" s="20">
        <v>2</v>
      </c>
      <c r="B6" s="29" t="s">
        <v>12</v>
      </c>
      <c r="C6" s="4">
        <f>IFERROR(VLOOKUP($B6,'seznam hráčů'!$B:$E,MATCH('seznam hráčů'!C$1,'seznam hráčů'!$B$1:$E$1,0),FALSE),"")</f>
        <v>2007</v>
      </c>
      <c r="D6" s="50" t="str">
        <f>IF(C6&lt;MIN('věkové kategorie'!$A$3:$A$8),"",IFERROR(INDEX('věkové kategorie'!$C$3:$C$8,MATCH(C6,'věkové kategorie'!$B$3:$B$8,-1)),""))</f>
        <v>dor</v>
      </c>
      <c r="E6" s="4" t="str">
        <f>IFERROR(VLOOKUP($B6,'seznam hráčů'!$B:$F,MATCH('seznam hráčů'!F$1,'seznam hráčů'!$B$1:$F$1,0),FALSE),"")</f>
        <v>Olešná</v>
      </c>
      <c r="F6" s="25">
        <v>100</v>
      </c>
      <c r="G6" s="4">
        <f>IFERROR(VLOOKUP($B6,'1.kolo'!$B:$F,MATCH('1.kolo'!F$5,'1.kolo'!$B$5:$F$5,0),FALSE),"")</f>
        <v>970</v>
      </c>
      <c r="H6" s="4">
        <f>IFERROR(VLOOKUP($B6,'2.kolo'!$B:$F,MATCH('2.kolo'!F$5,'2.kolo'!$B$5:$F$5,0),FALSE),"")</f>
        <v>970</v>
      </c>
      <c r="I6" s="4">
        <f>IFERROR(VLOOKUP($B6,'3.kolo'!$B:$F,MATCH('3.kolo'!F$5,'3.kolo'!$B$5:$F$5,0),FALSE),"")</f>
        <v>970</v>
      </c>
      <c r="J6" s="4">
        <f>IFERROR(VLOOKUP($B6,'4.kolo'!$B:$F,MATCH('4.kolo'!F$5,'4.kolo'!$B$5:$F$5,0),FALSE),"")</f>
        <v>970</v>
      </c>
      <c r="K6" s="4">
        <f>IFERROR(VLOOKUP($B6,'5.kolo'!$B:$F,MATCH('5.kolo'!F$5,'5.kolo'!$B$5:$F$5,0),FALSE),"")</f>
        <v>1000</v>
      </c>
      <c r="L6" s="4">
        <f>IFERROR(VLOOKUP($B6,'6.kolo'!$B:$F,MATCH('6.kolo'!F$5,'6.kolo'!$B$5:$F$5,0),FALSE),"")</f>
        <v>1000</v>
      </c>
      <c r="M6" s="20">
        <f t="shared" si="0"/>
        <v>996.66666666666663</v>
      </c>
      <c r="N6" s="59">
        <f t="shared" si="1"/>
        <v>5880</v>
      </c>
      <c r="O6" s="14">
        <f t="shared" si="2"/>
        <v>6</v>
      </c>
      <c r="P6" t="s">
        <v>142</v>
      </c>
      <c r="Q6" s="24"/>
      <c r="U6" s="8" t="s">
        <v>143</v>
      </c>
      <c r="V6" s="8" t="s">
        <v>144</v>
      </c>
    </row>
    <row r="7" spans="1:28">
      <c r="A7" s="20">
        <v>3</v>
      </c>
      <c r="B7" s="29" t="s">
        <v>70</v>
      </c>
      <c r="C7" s="4">
        <f>IFERROR(VLOOKUP($B7,'seznam hráčů'!$B:$E,MATCH('seznam hráčů'!C$1,'seznam hráčů'!$B$1:$E$1,0),FALSE),"")</f>
        <v>2007</v>
      </c>
      <c r="D7" s="50" t="str">
        <f>IF(C7&lt;MIN('věkové kategorie'!$A$3:$A$8),"",IFERROR(INDEX('věkové kategorie'!$C$3:$C$8,MATCH(C7,'věkové kategorie'!$B$3:$B$8,-1)),""))</f>
        <v>dor</v>
      </c>
      <c r="E7" s="4" t="str">
        <f>IFERROR(VLOOKUP($B7,'seznam hráčů'!$B:$F,MATCH('seznam hráčů'!F$1,'seznam hráčů'!$B$1:$F$1,0),FALSE),"")</f>
        <v>Žebrák</v>
      </c>
      <c r="F7" s="25"/>
      <c r="G7" s="4" t="str">
        <f>IFERROR(VLOOKUP($B7,'1.kolo'!$B:$F,MATCH('1.kolo'!F$5,'1.kolo'!$B$5:$F$5,0),FALSE),"")</f>
        <v/>
      </c>
      <c r="H7" s="4">
        <f>IFERROR(VLOOKUP($B7,'2.kolo'!$B:$F,MATCH('2.kolo'!F$5,'2.kolo'!$B$5:$F$5,0),FALSE),"")</f>
        <v>940</v>
      </c>
      <c r="I7" s="4">
        <f>IFERROR(VLOOKUP($B7,'3.kolo'!$B:$F,MATCH('3.kolo'!F$5,'3.kolo'!$B$5:$F$5,0),FALSE),"")</f>
        <v>910</v>
      </c>
      <c r="J7" s="4" t="str">
        <f>IFERROR(VLOOKUP($B7,'4.kolo'!$B:$F,MATCH('4.kolo'!F$5,'4.kolo'!$B$5:$F$5,0),FALSE),"")</f>
        <v/>
      </c>
      <c r="K7" s="4">
        <f>IFERROR(VLOOKUP($B7,'5.kolo'!$B:$F,MATCH('5.kolo'!F$5,'5.kolo'!$B$5:$F$5,0),FALSE),"")</f>
        <v>970</v>
      </c>
      <c r="L7" s="4">
        <f>IFERROR(VLOOKUP($B7,'6.kolo'!$B:$F,MATCH('6.kolo'!F$5,'6.kolo'!$B$5:$F$5,0),FALSE),"")</f>
        <v>940</v>
      </c>
      <c r="M7" s="20">
        <f t="shared" si="0"/>
        <v>940</v>
      </c>
      <c r="N7" s="59">
        <f t="shared" si="1"/>
        <v>3760</v>
      </c>
      <c r="O7" s="14">
        <f t="shared" si="2"/>
        <v>4</v>
      </c>
      <c r="P7"/>
      <c r="U7" s="24"/>
      <c r="Y7" s="55"/>
    </row>
    <row r="8" spans="1:28">
      <c r="A8" s="20">
        <v>4</v>
      </c>
      <c r="B8" s="9" t="s">
        <v>18</v>
      </c>
      <c r="C8" s="4">
        <f>IFERROR(VLOOKUP($B8,'seznam hráčů'!$B:$E,MATCH('seznam hráčů'!C$1,'seznam hráčů'!$B$1:$E$1,0),FALSE),"")</f>
        <v>2008</v>
      </c>
      <c r="D8" s="50" t="str">
        <f>IF(C8&lt;MIN('věkové kategorie'!$A$3:$A$8),"",IFERROR(INDEX('věkové kategorie'!$C$3:$C$8,MATCH(C8,'věkové kategorie'!$B$3:$B$8,-1)),""))</f>
        <v>stž</v>
      </c>
      <c r="E8" s="4" t="str">
        <f>IFERROR(VLOOKUP($B8,'seznam hráčů'!$B:$F,MATCH('seznam hráčů'!F$1,'seznam hráčů'!$B$1:$F$1,0),FALSE),"")</f>
        <v>Olešná</v>
      </c>
      <c r="F8" s="25">
        <v>100</v>
      </c>
      <c r="G8" s="4">
        <f>IFERROR(VLOOKUP($B8,'1.kolo'!$B:$F,MATCH('1.kolo'!F$5,'1.kolo'!$B$5:$F$5,0),FALSE),"")</f>
        <v>880</v>
      </c>
      <c r="H8" s="4">
        <f>IFERROR(VLOOKUP($B8,'2.kolo'!$B:$F,MATCH('2.kolo'!F$5,'2.kolo'!$B$5:$F$5,0),FALSE),"")</f>
        <v>910</v>
      </c>
      <c r="I8" s="4">
        <f>IFERROR(VLOOKUP($B8,'3.kolo'!$B:$F,MATCH('3.kolo'!F$5,'3.kolo'!$B$5:$F$5,0),FALSE),"")</f>
        <v>940</v>
      </c>
      <c r="J8" s="4" t="str">
        <f>IFERROR(VLOOKUP($B8,'4.kolo'!$B:$F,MATCH('4.kolo'!F$5,'4.kolo'!$B$5:$F$5,0),FALSE),"")</f>
        <v/>
      </c>
      <c r="K8" s="4">
        <f>IFERROR(VLOOKUP($B8,'5.kolo'!$B:$F,MATCH('5.kolo'!F$5,'5.kolo'!$B$5:$F$5,0),FALSE),"")</f>
        <v>850</v>
      </c>
      <c r="L8" s="4">
        <f>IFERROR(VLOOKUP($B8,'6.kolo'!$B:$F,MATCH('6.kolo'!F$5,'6.kolo'!$B$5:$F$5,0),FALSE),"")</f>
        <v>880</v>
      </c>
      <c r="M8" s="20">
        <f t="shared" si="0"/>
        <v>912</v>
      </c>
      <c r="N8" s="59">
        <f t="shared" si="1"/>
        <v>4460</v>
      </c>
      <c r="O8" s="14">
        <f t="shared" si="2"/>
        <v>5</v>
      </c>
      <c r="P8" t="s">
        <v>142</v>
      </c>
      <c r="U8" s="14"/>
    </row>
    <row r="9" spans="1:28">
      <c r="A9" s="20">
        <v>5</v>
      </c>
      <c r="B9" s="29" t="s">
        <v>72</v>
      </c>
      <c r="C9" s="4">
        <f>IFERROR(VLOOKUP($B9,'seznam hráčů'!$B:$E,MATCH('seznam hráčů'!C$1,'seznam hráčů'!$B$1:$E$1,0),FALSE),"")</f>
        <v>2010</v>
      </c>
      <c r="D9" s="50" t="str">
        <f>IF(C9&lt;MIN('věkové kategorie'!$A$3:$A$8),"",IFERROR(INDEX('věkové kategorie'!$C$3:$C$8,MATCH(C9,'věkové kategorie'!$B$3:$B$8,-1)),""))</f>
        <v>mlž</v>
      </c>
      <c r="E9" s="4" t="str">
        <f>IFERROR(VLOOKUP($B9,'seznam hráčů'!$B:$F,MATCH('seznam hráčů'!F$1,'seznam hráčů'!$B$1:$F$1,0),FALSE),"")</f>
        <v>Hořovice</v>
      </c>
      <c r="F9" s="25">
        <v>100</v>
      </c>
      <c r="G9" s="4" t="str">
        <f>IFERROR(VLOOKUP($B9,'1.kolo'!$B:$F,MATCH('1.kolo'!F$5,'1.kolo'!$B$5:$F$5,0),FALSE),"")</f>
        <v/>
      </c>
      <c r="H9" s="4">
        <f>IFERROR(VLOOKUP($B9,'2.kolo'!$B:$F,MATCH('2.kolo'!F$5,'2.kolo'!$B$5:$F$5,0),FALSE),"")</f>
        <v>760</v>
      </c>
      <c r="I9" s="4" t="str">
        <f>IFERROR(VLOOKUP($B9,'3.kolo'!$B:$F,MATCH('3.kolo'!F$5,'3.kolo'!$B$5:$F$5,0),FALSE),"")</f>
        <v/>
      </c>
      <c r="J9" s="4">
        <f>IFERROR(VLOOKUP($B9,'4.kolo'!$B:$F,MATCH('4.kolo'!F$5,'4.kolo'!$B$5:$F$5,0),FALSE),"")</f>
        <v>940</v>
      </c>
      <c r="K9" s="4">
        <f>IFERROR(VLOOKUP($B9,'5.kolo'!$B:$F,MATCH('5.kolo'!F$5,'5.kolo'!$B$5:$F$5,0),FALSE),"")</f>
        <v>790</v>
      </c>
      <c r="L9" s="4">
        <f>IFERROR(VLOOKUP($B9,'6.kolo'!$B:$F,MATCH('6.kolo'!F$5,'6.kolo'!$B$5:$F$5,0),FALSE),"")</f>
        <v>910</v>
      </c>
      <c r="M9" s="20">
        <f t="shared" si="0"/>
        <v>875</v>
      </c>
      <c r="N9" s="59">
        <f t="shared" si="1"/>
        <v>3400</v>
      </c>
      <c r="O9" s="14">
        <f t="shared" si="2"/>
        <v>4</v>
      </c>
      <c r="P9" t="s">
        <v>142</v>
      </c>
      <c r="U9" s="14"/>
      <c r="X9" s="14"/>
      <c r="Y9" s="33"/>
      <c r="Z9" s="14"/>
      <c r="AB9" s="14"/>
    </row>
    <row r="10" spans="1:28">
      <c r="A10" s="20">
        <v>6</v>
      </c>
      <c r="B10" s="9" t="s">
        <v>20</v>
      </c>
      <c r="C10" s="4">
        <f>IFERROR(VLOOKUP($B10,'seznam hráčů'!$B:$E,MATCH('seznam hráčů'!C$1,'seznam hráčů'!$B$1:$E$1,0),FALSE),"")</f>
        <v>2008</v>
      </c>
      <c r="D10" s="17" t="str">
        <f>IF(C10&lt;MIN('věkové kategorie'!$A$3:$A$8),"",IFERROR(INDEX('věkové kategorie'!$C$3:$C$8,MATCH(C10,'věkové kategorie'!$B$3:$B$8,-1)),""))</f>
        <v>stž</v>
      </c>
      <c r="E10" s="4" t="str">
        <f>IFERROR(VLOOKUP($B10,'seznam hráčů'!$B:$F,MATCH('seznam hráčů'!F$1,'seznam hráčů'!$B$1:$F$1,0),FALSE),"")</f>
        <v>Olešná</v>
      </c>
      <c r="F10" s="25"/>
      <c r="G10" s="4">
        <f>IFERROR(VLOOKUP($B10,'1.kolo'!$B:$F,MATCH('1.kolo'!F$5,'1.kolo'!$B$5:$F$5,0),FALSE),"")</f>
        <v>850</v>
      </c>
      <c r="H10" s="4" t="str">
        <f>IFERROR(VLOOKUP($B10,'2.kolo'!$B:$F,MATCH('2.kolo'!F$5,'2.kolo'!$B$5:$F$5,0),FALSE),"")</f>
        <v/>
      </c>
      <c r="I10" s="4">
        <f>IFERROR(VLOOKUP($B10,'3.kolo'!$B:$F,MATCH('3.kolo'!F$5,'3.kolo'!$B$5:$F$5,0),FALSE),"")</f>
        <v>820</v>
      </c>
      <c r="J10" s="4">
        <f>IFERROR(VLOOKUP($B10,'4.kolo'!$B:$F,MATCH('4.kolo'!F$5,'4.kolo'!$B$5:$F$5,0),FALSE),"")</f>
        <v>820</v>
      </c>
      <c r="K10" s="4">
        <f>IFERROR(VLOOKUP($B10,'5.kolo'!$B:$F,MATCH('5.kolo'!F$5,'5.kolo'!$B$5:$F$5,0),FALSE),"")</f>
        <v>940</v>
      </c>
      <c r="L10" s="4">
        <f>IFERROR(VLOOKUP($B10,'6.kolo'!$B:$F,MATCH('6.kolo'!F$5,'6.kolo'!$B$5:$F$5,0),FALSE),"")</f>
        <v>850</v>
      </c>
      <c r="M10" s="20">
        <f t="shared" si="0"/>
        <v>856</v>
      </c>
      <c r="N10" s="59">
        <f t="shared" si="1"/>
        <v>4280</v>
      </c>
      <c r="O10" s="14">
        <f t="shared" si="2"/>
        <v>5</v>
      </c>
      <c r="P10"/>
      <c r="X10" s="14"/>
      <c r="Y10" s="33"/>
      <c r="Z10" s="14"/>
      <c r="AB10" s="14"/>
    </row>
    <row r="11" spans="1:28">
      <c r="A11" s="20">
        <v>7</v>
      </c>
      <c r="B11" s="29" t="s">
        <v>71</v>
      </c>
      <c r="C11" s="4">
        <f>IFERROR(VLOOKUP($B11,'seznam hráčů'!$B:$E,MATCH('seznam hráčů'!C$1,'seznam hráčů'!$B$1:$E$1,0),FALSE),"")</f>
        <v>2007</v>
      </c>
      <c r="D11" s="17" t="str">
        <f>IF(C11&lt;MIN('věkové kategorie'!$A$3:$A$8),"",IFERROR(INDEX('věkové kategorie'!$C$3:$C$8,MATCH(C11,'věkové kategorie'!$B$3:$B$8,-1)),""))</f>
        <v>dor</v>
      </c>
      <c r="E11" s="4" t="str">
        <f>IFERROR(VLOOKUP($B11,'seznam hráčů'!$B:$F,MATCH('seznam hráčů'!F$1,'seznam hráčů'!$B$1:$F$1,0),FALSE),"")</f>
        <v>Zdice</v>
      </c>
      <c r="F11" s="25">
        <v>50</v>
      </c>
      <c r="G11" s="4" t="str">
        <f>IFERROR(VLOOKUP($B11,'1.kolo'!$B:$F,MATCH('1.kolo'!F$5,'1.kolo'!$B$5:$F$5,0),FALSE),"")</f>
        <v/>
      </c>
      <c r="H11" s="4">
        <f>IFERROR(VLOOKUP($B11,'2.kolo'!$B:$F,MATCH('2.kolo'!F$5,'2.kolo'!$B$5:$F$5,0),FALSE),"")</f>
        <v>790</v>
      </c>
      <c r="I11" s="4">
        <f>IFERROR(VLOOKUP($B11,'3.kolo'!$B:$F,MATCH('3.kolo'!F$5,'3.kolo'!$B$5:$F$5,0),FALSE),"")</f>
        <v>790</v>
      </c>
      <c r="J11" s="4">
        <f>IFERROR(VLOOKUP($B11,'4.kolo'!$B:$F,MATCH('4.kolo'!F$5,'4.kolo'!$B$5:$F$5,0),FALSE),"")</f>
        <v>790</v>
      </c>
      <c r="K11" s="4">
        <f>IFERROR(VLOOKUP($B11,'5.kolo'!$B:$F,MATCH('5.kolo'!F$5,'5.kolo'!$B$5:$F$5,0),FALSE),"")</f>
        <v>910</v>
      </c>
      <c r="L11" s="4">
        <f>IFERROR(VLOOKUP($B11,'6.kolo'!$B:$F,MATCH('6.kolo'!F$5,'6.kolo'!$B$5:$F$5,0),FALSE),"")</f>
        <v>820</v>
      </c>
      <c r="M11" s="20">
        <f t="shared" si="0"/>
        <v>830</v>
      </c>
      <c r="N11" s="59">
        <f t="shared" si="1"/>
        <v>4100</v>
      </c>
      <c r="O11" s="14">
        <f t="shared" si="2"/>
        <v>5</v>
      </c>
      <c r="P11" t="s">
        <v>142</v>
      </c>
      <c r="X11" s="14"/>
      <c r="Y11" s="33"/>
      <c r="Z11" s="14"/>
      <c r="AB11" s="14"/>
    </row>
    <row r="12" spans="1:28">
      <c r="A12" s="20">
        <v>8</v>
      </c>
      <c r="B12" s="9" t="s">
        <v>40</v>
      </c>
      <c r="C12" s="4">
        <f>IFERROR(VLOOKUP($B12,'seznam hráčů'!$B:$E,MATCH('seznam hráčů'!C$1,'seznam hráčů'!$B$1:$E$1,0),FALSE),"")</f>
        <v>2009</v>
      </c>
      <c r="D12" s="50" t="str">
        <f>IF(C12&lt;MIN('věkové kategorie'!$A$3:$A$8),"",IFERROR(INDEX('věkové kategorie'!$C$3:$C$8,MATCH(C12,'věkové kategorie'!$B$3:$B$8,-1)),""))</f>
        <v>stž</v>
      </c>
      <c r="E12" s="4" t="str">
        <f>IFERROR(VLOOKUP($B12,'seznam hráčů'!$B:$F,MATCH('seznam hráčů'!F$1,'seznam hráčů'!$B$1:$F$1,0),FALSE),"")</f>
        <v>Lochovice</v>
      </c>
      <c r="F12" s="25"/>
      <c r="G12" s="4">
        <f>IFERROR(VLOOKUP($B12,'1.kolo'!$B:$F,MATCH('1.kolo'!F$5,'1.kolo'!$B$5:$F$5,0),FALSE),"")</f>
        <v>640</v>
      </c>
      <c r="H12" s="4">
        <f>IFERROR(VLOOKUP($B12,'2.kolo'!$B:$F,MATCH('2.kolo'!F$5,'2.kolo'!$B$5:$F$5,0),FALSE),"")</f>
        <v>820</v>
      </c>
      <c r="I12" s="4">
        <f>IFERROR(VLOOKUP($B12,'3.kolo'!$B:$F,MATCH('3.kolo'!F$5,'3.kolo'!$B$5:$F$5,0),FALSE),"")</f>
        <v>880</v>
      </c>
      <c r="J12" s="4">
        <f>IFERROR(VLOOKUP($B12,'4.kolo'!$B:$F,MATCH('4.kolo'!F$5,'4.kolo'!$B$5:$F$5,0),FALSE),"")</f>
        <v>880</v>
      </c>
      <c r="K12" s="4">
        <f>IFERROR(VLOOKUP($B12,'5.kolo'!$B:$F,MATCH('5.kolo'!F$5,'5.kolo'!$B$5:$F$5,0),FALSE),"")</f>
        <v>880</v>
      </c>
      <c r="L12" s="4">
        <f>IFERROR(VLOOKUP($B12,'6.kolo'!$B:$F,MATCH('6.kolo'!F$5,'6.kolo'!$B$5:$F$5,0),FALSE),"")</f>
        <v>760</v>
      </c>
      <c r="M12" s="20">
        <f t="shared" si="0"/>
        <v>810</v>
      </c>
      <c r="N12" s="59">
        <f t="shared" si="1"/>
        <v>4860</v>
      </c>
      <c r="O12" s="14">
        <f t="shared" si="2"/>
        <v>6</v>
      </c>
      <c r="P12"/>
      <c r="X12" s="14"/>
      <c r="Y12" s="33"/>
      <c r="Z12" s="14"/>
      <c r="AB12" s="14"/>
    </row>
    <row r="13" spans="1:28">
      <c r="A13" s="20">
        <v>9</v>
      </c>
      <c r="B13" s="29" t="s">
        <v>22</v>
      </c>
      <c r="C13" s="4">
        <f>IFERROR(VLOOKUP($B13,'seznam hráčů'!$B:$E,MATCH('seznam hráčů'!C$1,'seznam hráčů'!$B$1:$E$1,0),FALSE),"")</f>
        <v>2009</v>
      </c>
      <c r="D13" s="50" t="str">
        <f>IF(C13&lt;MIN('věkové kategorie'!$A$3:$A$8),"",IFERROR(INDEX('věkové kategorie'!$C$3:$C$8,MATCH(C13,'věkové kategorie'!$B$3:$B$8,-1)),""))</f>
        <v>stž</v>
      </c>
      <c r="E13" s="4" t="str">
        <f>IFERROR(VLOOKUP($B13,'seznam hráčů'!$B:$F,MATCH('seznam hráčů'!F$1,'seznam hráčů'!$B$1:$F$1,0),FALSE),"")</f>
        <v>Libomyšl</v>
      </c>
      <c r="F13" s="25">
        <v>60</v>
      </c>
      <c r="G13" s="4">
        <f>IFERROR(VLOOKUP($B13,'1.kolo'!$B:$F,MATCH('1.kolo'!F$5,'1.kolo'!$B$5:$F$5,0),FALSE),"")</f>
        <v>820</v>
      </c>
      <c r="H13" s="4">
        <f>IFERROR(VLOOKUP($B13,'2.kolo'!$B:$F,MATCH('2.kolo'!F$5,'2.kolo'!$B$5:$F$5,0),FALSE),"")</f>
        <v>700</v>
      </c>
      <c r="I13" s="4">
        <f>IFERROR(VLOOKUP($B13,'3.kolo'!$B:$F,MATCH('3.kolo'!F$5,'3.kolo'!$B$5:$F$5,0),FALSE),"")</f>
        <v>790</v>
      </c>
      <c r="J13" s="4">
        <f>IFERROR(VLOOKUP($B13,'4.kolo'!$B:$F,MATCH('4.kolo'!F$5,'4.kolo'!$B$5:$F$5,0),FALSE),"")</f>
        <v>820</v>
      </c>
      <c r="K13" s="4">
        <f>IFERROR(VLOOKUP($B13,'5.kolo'!$B:$F,MATCH('5.kolo'!F$5,'5.kolo'!$B$5:$F$5,0),FALSE),"")</f>
        <v>790</v>
      </c>
      <c r="L13" s="4">
        <f>IFERROR(VLOOKUP($B13,'6.kolo'!$B:$F,MATCH('6.kolo'!F$5,'6.kolo'!$B$5:$F$5,0),FALSE),"")</f>
        <v>820</v>
      </c>
      <c r="M13" s="20">
        <f t="shared" si="0"/>
        <v>800</v>
      </c>
      <c r="N13" s="59">
        <f t="shared" si="1"/>
        <v>4740</v>
      </c>
      <c r="O13" s="14">
        <f t="shared" si="2"/>
        <v>6</v>
      </c>
      <c r="P13" t="s">
        <v>142</v>
      </c>
      <c r="X13" s="14"/>
      <c r="Y13" s="33"/>
      <c r="Z13" s="14"/>
      <c r="AB13" s="14"/>
    </row>
    <row r="14" spans="1:28">
      <c r="A14" s="20">
        <v>10</v>
      </c>
      <c r="B14" s="9" t="s">
        <v>42</v>
      </c>
      <c r="C14" s="4">
        <f>IFERROR(VLOOKUP($B14,'seznam hráčů'!$B:$E,MATCH('seznam hráčů'!C$1,'seznam hráčů'!$B$1:$E$1,0),FALSE),"")</f>
        <v>2009</v>
      </c>
      <c r="D14" s="17" t="str">
        <f>IF(C14&lt;MIN('věkové kategorie'!$A$3:$A$8),"",IFERROR(INDEX('věkové kategorie'!$C$3:$C$8,MATCH(C14,'věkové kategorie'!$B$3:$B$8,-1)),""))</f>
        <v>stž</v>
      </c>
      <c r="E14" s="4" t="str">
        <f>IFERROR(VLOOKUP($B14,'seznam hráčů'!$B:$F,MATCH('seznam hráčů'!F$1,'seznam hráčů'!$B$1:$F$1,0),FALSE),"")</f>
        <v>Olešná</v>
      </c>
      <c r="F14" s="25">
        <v>60</v>
      </c>
      <c r="G14" s="4">
        <f>IFERROR(VLOOKUP($B14,'1.kolo'!$B:$F,MATCH('1.kolo'!F$5,'1.kolo'!$B$5:$F$5,0),FALSE),"")</f>
        <v>610</v>
      </c>
      <c r="H14" s="4">
        <f>IFERROR(VLOOKUP($B14,'2.kolo'!$B:$F,MATCH('2.kolo'!F$5,'2.kolo'!$B$5:$F$5,0),FALSE),"")</f>
        <v>730</v>
      </c>
      <c r="I14" s="4">
        <f>IFERROR(VLOOKUP($B14,'3.kolo'!$B:$F,MATCH('3.kolo'!F$5,'3.kolo'!$B$5:$F$5,0),FALSE),"")</f>
        <v>820</v>
      </c>
      <c r="J14" s="4">
        <f>IFERROR(VLOOKUP($B14,'4.kolo'!$B:$F,MATCH('4.kolo'!F$5,'4.kolo'!$B$5:$F$5,0),FALSE),"")</f>
        <v>850</v>
      </c>
      <c r="K14" s="4">
        <f>IFERROR(VLOOKUP($B14,'5.kolo'!$B:$F,MATCH('5.kolo'!F$5,'5.kolo'!$B$5:$F$5,0),FALSE),"")</f>
        <v>820</v>
      </c>
      <c r="L14" s="4" t="str">
        <f>IFERROR(VLOOKUP($B14,'6.kolo'!$B:$F,MATCH('6.kolo'!F$5,'6.kolo'!$B$5:$F$5,0),FALSE),"")</f>
        <v/>
      </c>
      <c r="M14" s="20">
        <f t="shared" si="0"/>
        <v>778</v>
      </c>
      <c r="N14" s="59">
        <f t="shared" si="1"/>
        <v>3830</v>
      </c>
      <c r="O14" s="14">
        <f t="shared" si="2"/>
        <v>5</v>
      </c>
      <c r="P14" t="s">
        <v>142</v>
      </c>
    </row>
    <row r="15" spans="1:28">
      <c r="A15" s="20">
        <v>11</v>
      </c>
      <c r="B15" s="9" t="s">
        <v>29</v>
      </c>
      <c r="C15" s="4">
        <f>IFERROR(VLOOKUP($B15,'seznam hráčů'!$B:$E,MATCH('seznam hráčů'!C$1,'seznam hráčů'!$B$1:$E$1,0),FALSE),"")</f>
        <v>2009</v>
      </c>
      <c r="D15" s="17" t="str">
        <f>IF(C15&lt;MIN('věkové kategorie'!$A$3:$A$8),"",IFERROR(INDEX('věkové kategorie'!$C$3:$C$8,MATCH(C15,'věkové kategorie'!$B$3:$B$8,-1)),""))</f>
        <v>stž</v>
      </c>
      <c r="E15" s="4" t="str">
        <f>IFERROR(VLOOKUP($B15,'seznam hráčů'!$B:$F,MATCH('seznam hráčů'!F$1,'seznam hráčů'!$B$1:$F$1,0),FALSE),"")</f>
        <v>Hořovice</v>
      </c>
      <c r="F15" s="25">
        <v>50</v>
      </c>
      <c r="G15" s="4">
        <f>IFERROR(VLOOKUP($B15,'1.kolo'!$B:$F,MATCH('1.kolo'!F$5,'1.kolo'!$B$5:$F$5,0),FALSE),"")</f>
        <v>790</v>
      </c>
      <c r="H15" s="4">
        <f>IFERROR(VLOOKUP($B15,'2.kolo'!$B:$F,MATCH('2.kolo'!F$5,'2.kolo'!$B$5:$F$5,0),FALSE),"")</f>
        <v>790</v>
      </c>
      <c r="I15" s="4">
        <f>IFERROR(VLOOKUP($B15,'3.kolo'!$B:$F,MATCH('3.kolo'!F$5,'3.kolo'!$B$5:$F$5,0),FALSE),"")</f>
        <v>730</v>
      </c>
      <c r="J15" s="4">
        <f>IFERROR(VLOOKUP($B15,'4.kolo'!$B:$F,MATCH('4.kolo'!F$5,'4.kolo'!$B$5:$F$5,0),FALSE),"")</f>
        <v>790</v>
      </c>
      <c r="K15" s="4">
        <f>IFERROR(VLOOKUP($B15,'5.kolo'!$B:$F,MATCH('5.kolo'!F$5,'5.kolo'!$B$5:$F$5,0),FALSE),"")</f>
        <v>670</v>
      </c>
      <c r="L15" s="4">
        <f>IFERROR(VLOOKUP($B15,'6.kolo'!$B:$F,MATCH('6.kolo'!F$5,'6.kolo'!$B$5:$F$5,0),FALSE),"")</f>
        <v>730</v>
      </c>
      <c r="M15" s="20">
        <f t="shared" si="0"/>
        <v>758.33333333333337</v>
      </c>
      <c r="N15" s="59">
        <f t="shared" si="1"/>
        <v>4500</v>
      </c>
      <c r="O15" s="14">
        <f t="shared" si="2"/>
        <v>6</v>
      </c>
      <c r="P15" t="s">
        <v>142</v>
      </c>
    </row>
    <row r="16" spans="1:28">
      <c r="A16" s="20">
        <v>12</v>
      </c>
      <c r="B16" s="9" t="s">
        <v>33</v>
      </c>
      <c r="C16" s="4">
        <f>IFERROR(VLOOKUP($B16,'seznam hráčů'!$B:$E,MATCH('seznam hráčů'!C$1,'seznam hráčů'!$B$1:$E$1,0),FALSE),"")</f>
        <v>2010</v>
      </c>
      <c r="D16" s="50" t="str">
        <f>IF(C16&lt;MIN('věkové kategorie'!$A$3:$A$8),"",IFERROR(INDEX('věkové kategorie'!$C$3:$C$8,MATCH(C16,'věkové kategorie'!$B$3:$B$8,-1)),""))</f>
        <v>mlž</v>
      </c>
      <c r="E16" s="4" t="str">
        <f>IFERROR(VLOOKUP($B16,'seznam hráčů'!$B:$F,MATCH('seznam hráčů'!F$1,'seznam hráčů'!$B$1:$F$1,0),FALSE),"")</f>
        <v>Zdice</v>
      </c>
      <c r="F16" s="25">
        <v>80</v>
      </c>
      <c r="G16" s="4">
        <f>IFERROR(VLOOKUP($B16,'1.kolo'!$B:$F,MATCH('1.kolo'!F$5,'1.kolo'!$B$5:$F$5,0),FALSE),"")</f>
        <v>730</v>
      </c>
      <c r="H16" s="4" t="str">
        <f>IFERROR(VLOOKUP($B16,'2.kolo'!$B:$F,MATCH('2.kolo'!F$5,'2.kolo'!$B$5:$F$5,0),FALSE),"")</f>
        <v/>
      </c>
      <c r="I16" s="4" t="str">
        <f>IFERROR(VLOOKUP($B16,'3.kolo'!$B:$F,MATCH('3.kolo'!F$5,'3.kolo'!$B$5:$F$5,0),FALSE),"")</f>
        <v/>
      </c>
      <c r="J16" s="4" t="str">
        <f>IFERROR(VLOOKUP($B16,'4.kolo'!$B:$F,MATCH('4.kolo'!F$5,'4.kolo'!$B$5:$F$5,0),FALSE),"")</f>
        <v/>
      </c>
      <c r="K16" s="4">
        <f>IFERROR(VLOOKUP($B16,'5.kolo'!$B:$F,MATCH('5.kolo'!F$5,'5.kolo'!$B$5:$F$5,0),FALSE),"")</f>
        <v>730</v>
      </c>
      <c r="L16" s="4">
        <f>IFERROR(VLOOKUP($B16,'6.kolo'!$B:$F,MATCH('6.kolo'!F$5,'6.kolo'!$B$5:$F$5,0),FALSE),"")</f>
        <v>670</v>
      </c>
      <c r="M16" s="20">
        <f t="shared" si="0"/>
        <v>736.66666666666663</v>
      </c>
      <c r="N16" s="59">
        <f t="shared" si="1"/>
        <v>2130</v>
      </c>
      <c r="O16" s="14">
        <f t="shared" si="2"/>
        <v>3</v>
      </c>
      <c r="P16" t="s">
        <v>142</v>
      </c>
    </row>
    <row r="17" spans="1:16">
      <c r="A17" s="20">
        <v>13</v>
      </c>
      <c r="B17" s="29" t="s">
        <v>31</v>
      </c>
      <c r="C17" s="4">
        <f>IFERROR(VLOOKUP($B17,'seznam hráčů'!$B:$E,MATCH('seznam hráčů'!C$1,'seznam hráčů'!$B$1:$E$1,0),FALSE),"")</f>
        <v>2006</v>
      </c>
      <c r="D17" s="17" t="str">
        <f>IF(C17&lt;MIN('věkové kategorie'!$A$3:$A$8),"",IFERROR(INDEX('věkové kategorie'!$C$3:$C$8,MATCH(C17,'věkové kategorie'!$B$3:$B$8,-1)),""))</f>
        <v>dor</v>
      </c>
      <c r="E17" s="4" t="str">
        <f>IFERROR(VLOOKUP($B17,'seznam hráčů'!$B:$F,MATCH('seznam hráčů'!F$1,'seznam hráčů'!$B$1:$F$1,0),FALSE),"")</f>
        <v>Olešná</v>
      </c>
      <c r="F17" s="25">
        <v>50</v>
      </c>
      <c r="G17" s="4">
        <f>IFERROR(VLOOKUP($B17,'1.kolo'!$B:$F,MATCH('1.kolo'!F$5,'1.kolo'!$B$5:$F$5,0),FALSE),"")</f>
        <v>760</v>
      </c>
      <c r="H17" s="4">
        <f>IFERROR(VLOOKUP($B17,'2.kolo'!$B:$F,MATCH('2.kolo'!F$5,'2.kolo'!$B$5:$F$5,0),FALSE),"")</f>
        <v>670</v>
      </c>
      <c r="I17" s="4">
        <f>IFERROR(VLOOKUP($B17,'3.kolo'!$B:$F,MATCH('3.kolo'!F$5,'3.kolo'!$B$5:$F$5,0),FALSE),"")</f>
        <v>760</v>
      </c>
      <c r="J17" s="4">
        <f>IFERROR(VLOOKUP($B17,'4.kolo'!$B:$F,MATCH('4.kolo'!F$5,'4.kolo'!$B$5:$F$5,0),FALSE),"")</f>
        <v>670</v>
      </c>
      <c r="K17" s="4">
        <f>IFERROR(VLOOKUP($B17,'5.kolo'!$B:$F,MATCH('5.kolo'!F$5,'5.kolo'!$B$5:$F$5,0),FALSE),"")</f>
        <v>760</v>
      </c>
      <c r="L17" s="4">
        <f>IFERROR(VLOOKUP($B17,'6.kolo'!$B:$F,MATCH('6.kolo'!F$5,'6.kolo'!$B$5:$F$5,0),FALSE),"")</f>
        <v>700</v>
      </c>
      <c r="M17" s="20">
        <f t="shared" si="0"/>
        <v>728.33333333333337</v>
      </c>
      <c r="N17" s="59">
        <f t="shared" si="1"/>
        <v>4320</v>
      </c>
      <c r="O17" s="14">
        <f t="shared" si="2"/>
        <v>6</v>
      </c>
      <c r="P17" t="s">
        <v>142</v>
      </c>
    </row>
    <row r="18" spans="1:16">
      <c r="A18" s="20">
        <v>14</v>
      </c>
      <c r="B18" s="29" t="s">
        <v>44</v>
      </c>
      <c r="C18" s="4">
        <f>IFERROR(VLOOKUP($B18,'seznam hráčů'!$B:$E,MATCH('seznam hráčů'!C$1,'seznam hráčů'!$B$1:$E$1,0),FALSE),"")</f>
        <v>2012</v>
      </c>
      <c r="D18" s="17" t="str">
        <f>IF(C18&lt;MIN('věkové kategorie'!$A$3:$A$8),"",IFERROR(INDEX('věkové kategorie'!$C$3:$C$8,MATCH(C18,'věkové kategorie'!$B$3:$B$8,-1)),""))</f>
        <v>nmlž</v>
      </c>
      <c r="E18" s="4" t="str">
        <f>IFERROR(VLOOKUP($B18,'seznam hráčů'!$B:$F,MATCH('seznam hráčů'!F$1,'seznam hráčů'!$B$1:$F$1,0),FALSE),"")</f>
        <v>Hořovice</v>
      </c>
      <c r="F18" s="25"/>
      <c r="G18" s="4">
        <f>IFERROR(VLOOKUP($B18,'1.kolo'!$B:$F,MATCH('1.kolo'!F$5,'1.kolo'!$B$5:$F$5,0),FALSE),"")</f>
        <v>580</v>
      </c>
      <c r="H18" s="4" t="str">
        <f>IFERROR(VLOOKUP($B18,'2.kolo'!$B:$F,MATCH('2.kolo'!F$5,'2.kolo'!$B$5:$F$5,0),FALSE),"")</f>
        <v/>
      </c>
      <c r="I18" s="4" t="str">
        <f>IFERROR(VLOOKUP($B18,'3.kolo'!$B:$F,MATCH('3.kolo'!F$5,'3.kolo'!$B$5:$F$5,0),FALSE),"")</f>
        <v/>
      </c>
      <c r="J18" s="4">
        <f>IFERROR(VLOOKUP($B18,'4.kolo'!$B:$F,MATCH('4.kolo'!F$5,'4.kolo'!$B$5:$F$5,0),FALSE),"")</f>
        <v>760</v>
      </c>
      <c r="K18" s="4">
        <f>IFERROR(VLOOKUP($B18,'5.kolo'!$B:$F,MATCH('5.kolo'!F$5,'5.kolo'!$B$5:$F$5,0),FALSE),"")</f>
        <v>700</v>
      </c>
      <c r="L18" s="4">
        <f>IFERROR(VLOOKUP($B18,'6.kolo'!$B:$F,MATCH('6.kolo'!F$5,'6.kolo'!$B$5:$F$5,0),FALSE),"")</f>
        <v>790</v>
      </c>
      <c r="M18" s="20">
        <f t="shared" si="0"/>
        <v>707.5</v>
      </c>
      <c r="N18" s="59">
        <f t="shared" si="1"/>
        <v>2830</v>
      </c>
      <c r="O18" s="14">
        <f t="shared" si="2"/>
        <v>4</v>
      </c>
      <c r="P18"/>
    </row>
    <row r="19" spans="1:16">
      <c r="A19" s="20">
        <v>15</v>
      </c>
      <c r="B19" s="29" t="s">
        <v>24</v>
      </c>
      <c r="C19" s="4">
        <f>IFERROR(VLOOKUP($B19,'seznam hráčů'!$B:$E,MATCH('seznam hráčů'!C$1,'seznam hráčů'!$B$1:$E$1,0),FALSE),"")</f>
        <v>2007</v>
      </c>
      <c r="D19" s="17" t="str">
        <f>IF(C19&lt;MIN('věkové kategorie'!$A$3:$A$8),"",IFERROR(INDEX('věkové kategorie'!$C$3:$C$8,MATCH(C19,'věkové kategorie'!$B$3:$B$8,-1)),""))</f>
        <v>dor</v>
      </c>
      <c r="E19" s="4" t="str">
        <f>IFERROR(VLOOKUP($B19,'seznam hráčů'!$B:$F,MATCH('seznam hráčů'!F$1,'seznam hráčů'!$B$1:$F$1,0),FALSE),"")</f>
        <v>Žebrák</v>
      </c>
      <c r="F19" s="25">
        <v>20</v>
      </c>
      <c r="G19" s="4">
        <f>IFERROR(VLOOKUP($B19,'1.kolo'!$B:$F,MATCH('1.kolo'!F$5,'1.kolo'!$B$5:$F$5,0),FALSE),"")</f>
        <v>790</v>
      </c>
      <c r="H19" s="4" t="str">
        <f>IFERROR(VLOOKUP($B19,'2.kolo'!$B:$F,MATCH('2.kolo'!F$5,'2.kolo'!$B$5:$F$5,0),FALSE),"")</f>
        <v/>
      </c>
      <c r="I19" s="4">
        <f>IFERROR(VLOOKUP($B19,'3.kolo'!$B:$F,MATCH('3.kolo'!F$5,'3.kolo'!$B$5:$F$5,0),FALSE),"")</f>
        <v>670</v>
      </c>
      <c r="J19" s="4" t="str">
        <f>IFERROR(VLOOKUP($B19,'4.kolo'!$B:$F,MATCH('4.kolo'!F$5,'4.kolo'!$B$5:$F$5,0),FALSE),"")</f>
        <v/>
      </c>
      <c r="K19" s="4">
        <f>IFERROR(VLOOKUP($B19,'5.kolo'!$B:$F,MATCH('5.kolo'!F$5,'5.kolo'!$B$5:$F$5,0),FALSE),"")</f>
        <v>640</v>
      </c>
      <c r="L19" s="4" t="str">
        <f>IFERROR(VLOOKUP($B19,'6.kolo'!$B:$F,MATCH('6.kolo'!F$5,'6.kolo'!$B$5:$F$5,0),FALSE),"")</f>
        <v/>
      </c>
      <c r="M19" s="20">
        <f t="shared" si="0"/>
        <v>706.66666666666663</v>
      </c>
      <c r="N19" s="59">
        <f t="shared" si="1"/>
        <v>2100</v>
      </c>
      <c r="O19" s="14">
        <f t="shared" si="2"/>
        <v>3</v>
      </c>
      <c r="P19" t="s">
        <v>142</v>
      </c>
    </row>
    <row r="20" spans="1:16">
      <c r="A20" s="20">
        <v>16</v>
      </c>
      <c r="B20" s="29" t="s">
        <v>75</v>
      </c>
      <c r="C20" s="4">
        <f>IFERROR(VLOOKUP($B20,'seznam hráčů'!$B:$E,MATCH('seznam hráčů'!C$1,'seznam hráčů'!$B$1:$E$1,0),FALSE),"")</f>
        <v>2011</v>
      </c>
      <c r="D20" s="17" t="str">
        <f>IF(C20&lt;MIN('věkové kategorie'!$A$3:$A$8),"",IFERROR(INDEX('věkové kategorie'!$C$3:$C$8,MATCH(C20,'věkové kategorie'!$B$3:$B$8,-1)),""))</f>
        <v>mlž</v>
      </c>
      <c r="E20" s="4" t="str">
        <f>IFERROR(VLOOKUP($B20,'seznam hráčů'!$B:$F,MATCH('seznam hráčů'!F$1,'seznam hráčů'!$B$1:$F$1,0),FALSE),"")</f>
        <v>Zdice</v>
      </c>
      <c r="F20" s="25">
        <v>60</v>
      </c>
      <c r="G20" s="4" t="str">
        <f>IFERROR(VLOOKUP($B20,'1.kolo'!$B:$F,MATCH('1.kolo'!F$5,'1.kolo'!$B$5:$F$5,0),FALSE),"")</f>
        <v/>
      </c>
      <c r="H20" s="4">
        <f>IFERROR(VLOOKUP($B20,'2.kolo'!$B:$F,MATCH('2.kolo'!F$5,'2.kolo'!$B$5:$F$5,0),FALSE),"")</f>
        <v>610</v>
      </c>
      <c r="I20" s="4">
        <f>IFERROR(VLOOKUP($B20,'3.kolo'!$B:$F,MATCH('3.kolo'!F$5,'3.kolo'!$B$5:$F$5,0),FALSE),"")</f>
        <v>640</v>
      </c>
      <c r="J20" s="4">
        <f>IFERROR(VLOOKUP($B20,'4.kolo'!$B:$F,MATCH('4.kolo'!F$5,'4.kolo'!$B$5:$F$5,0),FALSE),"")</f>
        <v>700</v>
      </c>
      <c r="K20" s="4" t="str">
        <f>IFERROR(VLOOKUP($B20,'5.kolo'!$B:$F,MATCH('5.kolo'!F$5,'5.kolo'!$B$5:$F$5,0),FALSE),"")</f>
        <v/>
      </c>
      <c r="L20" s="4">
        <f>IFERROR(VLOOKUP($B20,'6.kolo'!$B:$F,MATCH('6.kolo'!F$5,'6.kolo'!$B$5:$F$5,0),FALSE),"")</f>
        <v>640</v>
      </c>
      <c r="M20" s="20">
        <f t="shared" si="0"/>
        <v>662.5</v>
      </c>
      <c r="N20" s="59">
        <f t="shared" si="1"/>
        <v>2590</v>
      </c>
      <c r="O20" s="14">
        <f t="shared" si="2"/>
        <v>4</v>
      </c>
      <c r="P20" t="s">
        <v>142</v>
      </c>
    </row>
    <row r="21" spans="1:16">
      <c r="A21" s="20">
        <v>17</v>
      </c>
      <c r="B21" s="29" t="s">
        <v>35</v>
      </c>
      <c r="C21" s="4">
        <f>IFERROR(VLOOKUP($B21,'seznam hráčů'!$B:$E,MATCH('seznam hráčů'!C$1,'seznam hráčů'!$B$1:$E$1,0),FALSE),"")</f>
        <v>2006</v>
      </c>
      <c r="D21" s="50" t="str">
        <f>IF(C21&lt;MIN('věkové kategorie'!$A$3:$A$8),"",IFERROR(INDEX('věkové kategorie'!$C$3:$C$8,MATCH(C21,'věkové kategorie'!$B$3:$B$8,-1)),""))</f>
        <v>dor</v>
      </c>
      <c r="E21" s="4" t="str">
        <f>IFERROR(VLOOKUP($B21,'seznam hráčů'!$B:$F,MATCH('seznam hráčů'!F$1,'seznam hráčů'!$B$1:$F$1,0),FALSE),"")</f>
        <v>Olešná</v>
      </c>
      <c r="F21" s="25">
        <v>20</v>
      </c>
      <c r="G21" s="4">
        <f>IFERROR(VLOOKUP($B21,'1.kolo'!$B:$F,MATCH('1.kolo'!F$5,'1.kolo'!$B$5:$F$5,0),FALSE),"")</f>
        <v>700</v>
      </c>
      <c r="H21" s="4">
        <f>IFERROR(VLOOKUP($B21,'2.kolo'!$B:$F,MATCH('2.kolo'!F$5,'2.kolo'!$B$5:$F$5,0),FALSE),"")</f>
        <v>580</v>
      </c>
      <c r="I21" s="4">
        <f>IFERROR(VLOOKUP($B21,'3.kolo'!$B:$F,MATCH('3.kolo'!F$5,'3.kolo'!$B$5:$F$5,0),FALSE),"")</f>
        <v>640</v>
      </c>
      <c r="J21" s="4">
        <f>IFERROR(VLOOKUP($B21,'4.kolo'!$B:$F,MATCH('4.kolo'!F$5,'4.kolo'!$B$5:$F$5,0),FALSE),"")</f>
        <v>640</v>
      </c>
      <c r="K21" s="4">
        <f>IFERROR(VLOOKUP($B21,'5.kolo'!$B:$F,MATCH('5.kolo'!F$5,'5.kolo'!$B$5:$F$5,0),FALSE),"")</f>
        <v>610</v>
      </c>
      <c r="L21" s="4">
        <f>IFERROR(VLOOKUP($B21,'6.kolo'!$B:$F,MATCH('6.kolo'!F$5,'6.kolo'!$B$5:$F$5,0),FALSE),"")</f>
        <v>640</v>
      </c>
      <c r="M21" s="20">
        <f t="shared" si="0"/>
        <v>638.33333333333337</v>
      </c>
      <c r="N21" s="59">
        <f t="shared" si="1"/>
        <v>3810</v>
      </c>
      <c r="O21" s="14">
        <f t="shared" si="2"/>
        <v>6</v>
      </c>
      <c r="P21" t="s">
        <v>142</v>
      </c>
    </row>
    <row r="22" spans="1:16">
      <c r="A22" s="20">
        <v>18</v>
      </c>
      <c r="B22" s="29" t="s">
        <v>37</v>
      </c>
      <c r="C22" s="4">
        <f>IFERROR(VLOOKUP($B22,'seznam hráčů'!$B:$E,MATCH('seznam hráčů'!C$1,'seznam hráčů'!$B$1:$E$1,0),FALSE),"")</f>
        <v>2007</v>
      </c>
      <c r="D22" s="50" t="str">
        <f>IF(C22&lt;MIN('věkové kategorie'!$A$3:$A$8),"",IFERROR(INDEX('věkové kategorie'!$C$3:$C$8,MATCH(C22,'věkové kategorie'!$B$3:$B$8,-1)),""))</f>
        <v>dor</v>
      </c>
      <c r="E22" s="4" t="str">
        <f>IFERROR(VLOOKUP($B22,'seznam hráčů'!$B:$F,MATCH('seznam hráčů'!F$1,'seznam hráčů'!$B$1:$F$1,0),FALSE),"")</f>
        <v>Žebrák</v>
      </c>
      <c r="F22" s="25">
        <v>20</v>
      </c>
      <c r="G22" s="4">
        <f>IFERROR(VLOOKUP($B22,'1.kolo'!$B:$F,MATCH('1.kolo'!F$5,'1.kolo'!$B$5:$F$5,0),FALSE),"")</f>
        <v>670</v>
      </c>
      <c r="H22" s="4">
        <f>IFERROR(VLOOKUP($B22,'2.kolo'!$B:$F,MATCH('2.kolo'!F$5,'2.kolo'!$B$5:$F$5,0),FALSE),"")</f>
        <v>510</v>
      </c>
      <c r="I22" s="4" t="str">
        <f>IFERROR(VLOOKUP($B22,'3.kolo'!$B:$F,MATCH('3.kolo'!F$5,'3.kolo'!$B$5:$F$5,0),FALSE),"")</f>
        <v/>
      </c>
      <c r="J22" s="4" t="str">
        <f>IFERROR(VLOOKUP($B22,'4.kolo'!$B:$F,MATCH('4.kolo'!F$5,'4.kolo'!$B$5:$F$5,0),FALSE),"")</f>
        <v/>
      </c>
      <c r="K22" s="4">
        <f>IFERROR(VLOOKUP($B22,'5.kolo'!$B:$F,MATCH('5.kolo'!F$5,'5.kolo'!$B$5:$F$5,0),FALSE),"")</f>
        <v>610</v>
      </c>
      <c r="L22" s="4" t="str">
        <f>IFERROR(VLOOKUP($B22,'6.kolo'!$B:$F,MATCH('6.kolo'!F$5,'6.kolo'!$B$5:$F$5,0),FALSE),"")</f>
        <v/>
      </c>
      <c r="M22" s="20">
        <f t="shared" si="0"/>
        <v>603.33333333333337</v>
      </c>
      <c r="N22" s="59">
        <f t="shared" si="1"/>
        <v>1790</v>
      </c>
      <c r="O22" s="14">
        <f t="shared" si="2"/>
        <v>3</v>
      </c>
      <c r="P22" t="s">
        <v>142</v>
      </c>
    </row>
    <row r="23" spans="1:16">
      <c r="A23" s="20">
        <v>19</v>
      </c>
      <c r="B23" s="29" t="s">
        <v>46</v>
      </c>
      <c r="C23" s="4">
        <f>IFERROR(VLOOKUP($B23,'seznam hráčů'!$B:$E,MATCH('seznam hráčů'!C$1,'seznam hráčů'!$B$1:$E$1,0),FALSE),"")</f>
        <v>2013</v>
      </c>
      <c r="D23" s="17" t="str">
        <f>IF(C23&lt;MIN('věkové kategorie'!$A$3:$A$8),"",IFERROR(INDEX('věkové kategorie'!$C$3:$C$8,MATCH(C23,'věkové kategorie'!$B$3:$B$8,-1)),""))</f>
        <v>nmlž</v>
      </c>
      <c r="E23" s="4" t="str">
        <f>IFERROR(VLOOKUP($B23,'seznam hráčů'!$B:$F,MATCH('seznam hráčů'!F$1,'seznam hráčů'!$B$1:$F$1,0),FALSE),"")</f>
        <v>Kr.Dvůr</v>
      </c>
      <c r="F23" s="25">
        <v>60</v>
      </c>
      <c r="G23" s="4">
        <f>IFERROR(VLOOKUP($B23,'1.kolo'!$B:$F,MATCH('1.kolo'!F$5,'1.kolo'!$B$5:$F$5,0),FALSE),"")</f>
        <v>550</v>
      </c>
      <c r="H23" s="4">
        <f>IFERROR(VLOOKUP($B23,'2.kolo'!$B:$F,MATCH('2.kolo'!F$5,'2.kolo'!$B$5:$F$5,0),FALSE),"")</f>
        <v>550</v>
      </c>
      <c r="I23" s="4" t="str">
        <f>IFERROR(VLOOKUP($B23,'3.kolo'!$B:$F,MATCH('3.kolo'!F$5,'3.kolo'!$B$5:$F$5,0),FALSE),"")</f>
        <v/>
      </c>
      <c r="J23" s="4">
        <f>IFERROR(VLOOKUP($B23,'4.kolo'!$B:$F,MATCH('4.kolo'!F$5,'4.kolo'!$B$5:$F$5,0),FALSE),"")</f>
        <v>640</v>
      </c>
      <c r="K23" s="4" t="str">
        <f>IFERROR(VLOOKUP($B23,'5.kolo'!$B:$F,MATCH('5.kolo'!F$5,'5.kolo'!$B$5:$F$5,0),FALSE),"")</f>
        <v/>
      </c>
      <c r="L23" s="4">
        <f>IFERROR(VLOOKUP($B23,'6.kolo'!$B:$F,MATCH('6.kolo'!F$5,'6.kolo'!$B$5:$F$5,0),FALSE),"")</f>
        <v>610</v>
      </c>
      <c r="M23" s="20">
        <f t="shared" si="0"/>
        <v>602.5</v>
      </c>
      <c r="N23" s="59">
        <f t="shared" si="1"/>
        <v>2350</v>
      </c>
      <c r="O23" s="14">
        <f t="shared" si="2"/>
        <v>4</v>
      </c>
      <c r="P23" t="s">
        <v>142</v>
      </c>
    </row>
    <row r="24" spans="1:16">
      <c r="A24" s="20">
        <v>20</v>
      </c>
      <c r="B24" s="29" t="s">
        <v>50</v>
      </c>
      <c r="C24" s="4">
        <f>IFERROR(VLOOKUP($B24,'seznam hráčů'!$B:$E,MATCH('seznam hráčů'!C$1,'seznam hráčů'!$B$1:$E$1,0),FALSE),"")</f>
        <v>2011</v>
      </c>
      <c r="D24" s="50" t="str">
        <f>IF(C24&lt;MIN('věkové kategorie'!$A$3:$A$8),"",IFERROR(INDEX('věkové kategorie'!$C$3:$C$8,MATCH(C24,'věkové kategorie'!$B$3:$B$8,-1)),""))</f>
        <v>mlž</v>
      </c>
      <c r="E24" s="4" t="str">
        <f>IFERROR(VLOOKUP($B24,'seznam hráčů'!$B:$F,MATCH('seznam hráčů'!F$1,'seznam hráčů'!$B$1:$F$1,0),FALSE),"")</f>
        <v>Olešná</v>
      </c>
      <c r="F24" s="25">
        <v>50</v>
      </c>
      <c r="G24" s="4">
        <f>IFERROR(VLOOKUP($B24,'1.kolo'!$B:$F,MATCH('1.kolo'!F$5,'1.kolo'!$B$5:$F$5,0),FALSE),"")</f>
        <v>510</v>
      </c>
      <c r="H24" s="4">
        <f>IFERROR(VLOOKUP($B24,'2.kolo'!$B:$F,MATCH('2.kolo'!F$5,'2.kolo'!$B$5:$F$5,0),FALSE),"")</f>
        <v>470</v>
      </c>
      <c r="I24" s="4">
        <f>IFERROR(VLOOKUP($B24,'3.kolo'!$B:$F,MATCH('3.kolo'!F$5,'3.kolo'!$B$5:$F$5,0),FALSE),"")</f>
        <v>610</v>
      </c>
      <c r="J24" s="4">
        <f>IFERROR(VLOOKUP($B24,'4.kolo'!$B:$F,MATCH('4.kolo'!F$5,'4.kolo'!$B$5:$F$5,0),FALSE),"")</f>
        <v>730</v>
      </c>
      <c r="K24" s="4">
        <f>IFERROR(VLOOKUP($B24,'5.kolo'!$B:$F,MATCH('5.kolo'!F$5,'5.kolo'!$B$5:$F$5,0),FALSE),"")</f>
        <v>550</v>
      </c>
      <c r="L24" s="4">
        <f>IFERROR(VLOOKUP($B24,'6.kolo'!$B:$F,MATCH('6.kolo'!F$5,'6.kolo'!$B$5:$F$5,0),FALSE),"")</f>
        <v>580</v>
      </c>
      <c r="M24" s="20">
        <f t="shared" si="0"/>
        <v>583.33333333333337</v>
      </c>
      <c r="N24" s="59">
        <f t="shared" si="1"/>
        <v>3450</v>
      </c>
      <c r="O24" s="14">
        <f t="shared" si="2"/>
        <v>6</v>
      </c>
      <c r="P24" t="s">
        <v>142</v>
      </c>
    </row>
    <row r="25" spans="1:16">
      <c r="A25" s="20">
        <v>21</v>
      </c>
      <c r="B25" s="9" t="s">
        <v>48</v>
      </c>
      <c r="C25" s="4">
        <f>IFERROR(VLOOKUP($B25,'seznam hráčů'!$B:$E,MATCH('seznam hráčů'!C$1,'seznam hráčů'!$B$1:$E$1,0),FALSE),"")</f>
        <v>2011</v>
      </c>
      <c r="D25" s="50" t="str">
        <f>IF(C25&lt;MIN('věkové kategorie'!$A$3:$A$8),"",IFERROR(INDEX('věkové kategorie'!$C$3:$C$8,MATCH(C25,'věkové kategorie'!$B$3:$B$8,-1)),""))</f>
        <v>mlž</v>
      </c>
      <c r="E25" s="4" t="str">
        <f>IFERROR(VLOOKUP($B25,'seznam hráčů'!$B:$F,MATCH('seznam hráčů'!F$1,'seznam hráčů'!$B$1:$F$1,0),FALSE),"")</f>
        <v>Lochovice</v>
      </c>
      <c r="F25" s="25">
        <v>60</v>
      </c>
      <c r="G25" s="4">
        <f>IFERROR(VLOOKUP($B25,'1.kolo'!$B:$F,MATCH('1.kolo'!F$5,'1.kolo'!$B$5:$F$5,0),FALSE),"")</f>
        <v>530</v>
      </c>
      <c r="H25" s="4">
        <f>IFERROR(VLOOKUP($B25,'2.kolo'!$B:$F,MATCH('2.kolo'!F$5,'2.kolo'!$B$5:$F$5,0),FALSE),"")</f>
        <v>530</v>
      </c>
      <c r="I25" s="4" t="str">
        <f>IFERROR(VLOOKUP($B25,'3.kolo'!$B:$F,MATCH('3.kolo'!F$5,'3.kolo'!$B$5:$F$5,0),FALSE),"")</f>
        <v/>
      </c>
      <c r="J25" s="4">
        <f>IFERROR(VLOOKUP($B25,'4.kolo'!$B:$F,MATCH('4.kolo'!F$5,'4.kolo'!$B$5:$F$5,0),FALSE),"")</f>
        <v>580</v>
      </c>
      <c r="K25" s="4">
        <f>IFERROR(VLOOKUP($B25,'5.kolo'!$B:$F,MATCH('5.kolo'!F$5,'5.kolo'!$B$5:$F$5,0),FALSE),"")</f>
        <v>580</v>
      </c>
      <c r="L25" s="4">
        <f>IFERROR(VLOOKUP($B25,'6.kolo'!$B:$F,MATCH('6.kolo'!F$5,'6.kolo'!$B$5:$F$5,0),FALSE),"")</f>
        <v>550</v>
      </c>
      <c r="M25" s="20">
        <f t="shared" si="0"/>
        <v>566</v>
      </c>
      <c r="N25" s="59">
        <f t="shared" si="1"/>
        <v>2770</v>
      </c>
      <c r="O25" s="14">
        <f t="shared" si="2"/>
        <v>5</v>
      </c>
      <c r="P25" t="s">
        <v>142</v>
      </c>
    </row>
    <row r="26" spans="1:16">
      <c r="A26" s="20">
        <v>22</v>
      </c>
      <c r="B26" s="29" t="s">
        <v>55</v>
      </c>
      <c r="C26" s="4">
        <f>IFERROR(VLOOKUP($B26,'seznam hráčů'!$B:$E,MATCH('seznam hráčů'!C$1,'seznam hráčů'!$B$1:$E$1,0),FALSE),"")</f>
        <v>2011</v>
      </c>
      <c r="D26" s="17" t="str">
        <f>IF(C26&lt;MIN('věkové kategorie'!$A$3:$A$8),"",IFERROR(INDEX('věkové kategorie'!$C$3:$C$8,MATCH(C26,'věkové kategorie'!$B$3:$B$8,-1)),""))</f>
        <v>mlž</v>
      </c>
      <c r="E26" s="4" t="str">
        <f>IFERROR(VLOOKUP($B26,'seznam hráčů'!$B:$F,MATCH('seznam hráčů'!F$1,'seznam hráčů'!$B$1:$F$1,0),FALSE),"")</f>
        <v>Hořovice</v>
      </c>
      <c r="F26" s="25"/>
      <c r="G26" s="4">
        <f>IFERROR(VLOOKUP($B26,'1.kolo'!$B:$F,MATCH('1.kolo'!F$5,'1.kolo'!$B$5:$F$5,0),FALSE),"")</f>
        <v>470</v>
      </c>
      <c r="H26" s="4">
        <f>IFERROR(VLOOKUP($B26,'2.kolo'!$B:$F,MATCH('2.kolo'!F$5,'2.kolo'!$B$5:$F$5,0),FALSE),"")</f>
        <v>490</v>
      </c>
      <c r="I26" s="4" t="str">
        <f>IFERROR(VLOOKUP($B26,'3.kolo'!$B:$F,MATCH('3.kolo'!F$5,'3.kolo'!$B$5:$F$5,0),FALSE),"")</f>
        <v/>
      </c>
      <c r="J26" s="4">
        <f>IFERROR(VLOOKUP($B26,'4.kolo'!$B:$F,MATCH('4.kolo'!F$5,'4.kolo'!$B$5:$F$5,0),FALSE),"")</f>
        <v>610</v>
      </c>
      <c r="K26" s="4">
        <f>IFERROR(VLOOKUP($B26,'5.kolo'!$B:$F,MATCH('5.kolo'!F$5,'5.kolo'!$B$5:$F$5,0),FALSE),"")</f>
        <v>640</v>
      </c>
      <c r="L26" s="4">
        <f>IFERROR(VLOOKUP($B26,'6.kolo'!$B:$F,MATCH('6.kolo'!F$5,'6.kolo'!$B$5:$F$5,0),FALSE),"")</f>
        <v>610</v>
      </c>
      <c r="M26" s="20">
        <f t="shared" si="0"/>
        <v>564</v>
      </c>
      <c r="N26" s="59">
        <f t="shared" si="1"/>
        <v>2820</v>
      </c>
      <c r="O26" s="14">
        <f t="shared" si="2"/>
        <v>5</v>
      </c>
      <c r="P26"/>
    </row>
    <row r="27" spans="1:16">
      <c r="A27" s="20">
        <v>23</v>
      </c>
      <c r="B27" s="9" t="s">
        <v>57</v>
      </c>
      <c r="C27" s="4">
        <f>IFERROR(VLOOKUP($B27,'seznam hráčů'!$B:$E,MATCH('seznam hráčů'!C$1,'seznam hráčů'!$B$1:$E$1,0),FALSE),"")</f>
        <v>2014</v>
      </c>
      <c r="D27" s="17" t="str">
        <f>IF(C27&lt;MIN('věkové kategorie'!$A$3:$A$8),"",IFERROR(INDEX('věkové kategorie'!$C$3:$C$8,MATCH(C27,'věkové kategorie'!$B$3:$B$8,-1)),""))</f>
        <v>nmlž</v>
      </c>
      <c r="E27" s="4" t="str">
        <f>IFERROR(VLOOKUP($B27,'seznam hráčů'!$B:$F,MATCH('seznam hráčů'!F$1,'seznam hráčů'!$B$1:$F$1,0),FALSE),"")</f>
        <v>Hořovice</v>
      </c>
      <c r="F27" s="25"/>
      <c r="G27" s="4">
        <f>IFERROR(VLOOKUP($B27,'1.kolo'!$B:$F,MATCH('1.kolo'!F$5,'1.kolo'!$B$5:$F$5,0),FALSE),"")</f>
        <v>450</v>
      </c>
      <c r="H27" s="4" t="str">
        <f>IFERROR(VLOOKUP($B27,'2.kolo'!$B:$F,MATCH('2.kolo'!F$5,'2.kolo'!$B$5:$F$5,0),FALSE),"")</f>
        <v/>
      </c>
      <c r="I27" s="4">
        <f>IFERROR(VLOOKUP($B27,'3.kolo'!$B:$F,MATCH('3.kolo'!F$5,'3.kolo'!$B$5:$F$5,0),FALSE),"")</f>
        <v>580</v>
      </c>
      <c r="J27" s="4">
        <f>IFERROR(VLOOKUP($B27,'4.kolo'!$B:$F,MATCH('4.kolo'!F$5,'4.kolo'!$B$5:$F$5,0),FALSE),"")</f>
        <v>510</v>
      </c>
      <c r="K27" s="4">
        <f>IFERROR(VLOOKUP($B27,'5.kolo'!$B:$F,MATCH('5.kolo'!F$5,'5.kolo'!$B$5:$F$5,0),FALSE),"")</f>
        <v>490</v>
      </c>
      <c r="L27" s="4">
        <f>IFERROR(VLOOKUP($B27,'6.kolo'!$B:$F,MATCH('6.kolo'!F$5,'6.kolo'!$B$5:$F$5,0),FALSE),"")</f>
        <v>510</v>
      </c>
      <c r="M27" s="20">
        <f t="shared" si="0"/>
        <v>508</v>
      </c>
      <c r="N27" s="59">
        <f t="shared" si="1"/>
        <v>2540</v>
      </c>
      <c r="O27" s="14">
        <f t="shared" si="2"/>
        <v>5</v>
      </c>
      <c r="P27"/>
    </row>
    <row r="28" spans="1:16">
      <c r="A28" s="20">
        <v>24</v>
      </c>
      <c r="B28" s="29" t="s">
        <v>77</v>
      </c>
      <c r="C28" s="4">
        <f>IFERROR(VLOOKUP($B28,'seznam hráčů'!$B:$E,MATCH('seznam hráčů'!C$1,'seznam hráčů'!$B$1:$E$1,0),FALSE),"")</f>
        <v>2012</v>
      </c>
      <c r="D28" s="17" t="str">
        <f>IF(C28&lt;MIN('věkové kategorie'!$A$3:$A$8),"",IFERROR(INDEX('věkové kategorie'!$C$3:$C$8,MATCH(C28,'věkové kategorie'!$B$3:$B$8,-1)),""))</f>
        <v>nmlž</v>
      </c>
      <c r="E28" s="4" t="str">
        <f>IFERROR(VLOOKUP($B28,'seznam hráčů'!$B:$F,MATCH('seznam hráčů'!F$1,'seznam hráčů'!$B$1:$F$1,0),FALSE),"")</f>
        <v>Kr.Dvůr</v>
      </c>
      <c r="F28" s="25"/>
      <c r="G28" s="4" t="str">
        <f>IFERROR(VLOOKUP($B28,'1.kolo'!$B:$F,MATCH('1.kolo'!F$5,'1.kolo'!$B$5:$F$5,0),FALSE),"")</f>
        <v/>
      </c>
      <c r="H28" s="4">
        <f>IFERROR(VLOOKUP($B28,'2.kolo'!$B:$F,MATCH('2.kolo'!F$5,'2.kolo'!$B$5:$F$5,0),FALSE),"")</f>
        <v>410</v>
      </c>
      <c r="I28" s="4">
        <f>IFERROR(VLOOKUP($B28,'3.kolo'!$B:$F,MATCH('3.kolo'!F$5,'3.kolo'!$B$5:$F$5,0),FALSE),"")</f>
        <v>530</v>
      </c>
      <c r="J28" s="4">
        <f>IFERROR(VLOOKUP($B28,'4.kolo'!$B:$F,MATCH('4.kolo'!F$5,'4.kolo'!$B$5:$F$5,0),FALSE),"")</f>
        <v>550</v>
      </c>
      <c r="K28" s="4" t="str">
        <f>IFERROR(VLOOKUP($B28,'5.kolo'!$B:$F,MATCH('5.kolo'!F$5,'5.kolo'!$B$5:$F$5,0),FALSE),"")</f>
        <v/>
      </c>
      <c r="L28" s="4">
        <f>IFERROR(VLOOKUP($B28,'6.kolo'!$B:$F,MATCH('6.kolo'!F$5,'6.kolo'!$B$5:$F$5,0),FALSE),"")</f>
        <v>530</v>
      </c>
      <c r="M28" s="20">
        <f t="shared" si="0"/>
        <v>505</v>
      </c>
      <c r="N28" s="59">
        <f t="shared" si="1"/>
        <v>2020</v>
      </c>
      <c r="O28" s="14">
        <f t="shared" si="2"/>
        <v>4</v>
      </c>
      <c r="P28"/>
    </row>
    <row r="29" spans="1:16">
      <c r="A29" s="20">
        <v>25</v>
      </c>
      <c r="B29" s="9" t="s">
        <v>61</v>
      </c>
      <c r="C29" s="4">
        <f>IFERROR(VLOOKUP($B29,'seznam hráčů'!$B:$E,MATCH('seznam hráčů'!C$1,'seznam hráčů'!$B$1:$E$1,0),FALSE),"")</f>
        <v>2010</v>
      </c>
      <c r="D29" s="50" t="str">
        <f>IF(C29&lt;MIN('věkové kategorie'!$A$3:$A$8),"",IFERROR(INDEX('věkové kategorie'!$C$3:$C$8,MATCH(C29,'věkové kategorie'!$B$3:$B$8,-1)),""))</f>
        <v>mlž</v>
      </c>
      <c r="E29" s="4" t="str">
        <f>IFERROR(VLOOKUP($B29,'seznam hráčů'!$B:$F,MATCH('seznam hráčů'!F$1,'seznam hráčů'!$B$1:$F$1,0),FALSE),"")</f>
        <v>Hořovice</v>
      </c>
      <c r="F29" s="25">
        <v>60</v>
      </c>
      <c r="G29" s="4">
        <f>IFERROR(VLOOKUP($B29,'1.kolo'!$B:$F,MATCH('1.kolo'!F$5,'1.kolo'!$B$5:$F$5,0),FALSE),"")</f>
        <v>410</v>
      </c>
      <c r="H29" s="4">
        <f>IFERROR(VLOOKUP($B29,'2.kolo'!$B:$F,MATCH('2.kolo'!F$5,'2.kolo'!$B$5:$F$5,0),FALSE),"")</f>
        <v>430</v>
      </c>
      <c r="I29" s="4">
        <f>IFERROR(VLOOKUP($B29,'3.kolo'!$B:$F,MATCH('3.kolo'!F$5,'3.kolo'!$B$5:$F$5,0),FALSE),"")</f>
        <v>550</v>
      </c>
      <c r="J29" s="4">
        <f>IFERROR(VLOOKUP($B29,'4.kolo'!$B:$F,MATCH('4.kolo'!F$5,'4.kolo'!$B$5:$F$5,0),FALSE),"")</f>
        <v>530</v>
      </c>
      <c r="K29" s="4" t="str">
        <f>IFERROR(VLOOKUP($B29,'5.kolo'!$B:$F,MATCH('5.kolo'!F$5,'5.kolo'!$B$5:$F$5,0),FALSE),"")</f>
        <v/>
      </c>
      <c r="L29" s="4">
        <f>IFERROR(VLOOKUP($B29,'6.kolo'!$B:$F,MATCH('6.kolo'!F$5,'6.kolo'!$B$5:$F$5,0),FALSE),"")</f>
        <v>450</v>
      </c>
      <c r="M29" s="20">
        <f t="shared" si="0"/>
        <v>486</v>
      </c>
      <c r="N29" s="59">
        <f t="shared" si="1"/>
        <v>2370</v>
      </c>
      <c r="O29" s="14">
        <f t="shared" si="2"/>
        <v>5</v>
      </c>
      <c r="P29" t="s">
        <v>142</v>
      </c>
    </row>
    <row r="32" spans="1:16">
      <c r="A32" t="s">
        <v>145</v>
      </c>
      <c r="B32" s="29" t="s">
        <v>85</v>
      </c>
      <c r="C32" s="4">
        <f>IFERROR(VLOOKUP($B32,'seznam hráčů'!$B:$E,MATCH('seznam hráčů'!C$1,'seznam hráčů'!$B$1:$E$1,0),FALSE),"")</f>
        <v>2008</v>
      </c>
      <c r="D32" s="50" t="str">
        <f>IF(C32&lt;MIN('věkové kategorie'!$A$3:$A$8),"",IFERROR(INDEX('věkové kategorie'!$C$3:$C$8,MATCH(C32,'věkové kategorie'!$B$3:$B$8,-1)),""))</f>
        <v>stž</v>
      </c>
      <c r="E32" s="4" t="str">
        <f>IFERROR(VLOOKUP($B32,'seznam hráčů'!$B:$F,MATCH('seznam hráčů'!F$1,'seznam hráčů'!$B$1:$F$1,0),FALSE),"")</f>
        <v>Kr.Dvůr</v>
      </c>
      <c r="F32" s="25">
        <v>80</v>
      </c>
      <c r="G32" s="4" t="str">
        <f>IFERROR(VLOOKUP($B32,'1.kolo'!$B:$F,MATCH('1.kolo'!F$5,'1.kolo'!$B$5:$F$5,0),FALSE),"")</f>
        <v/>
      </c>
      <c r="H32" s="4" t="str">
        <f>IFERROR(VLOOKUP($B32,'2.kolo'!$B:$F,MATCH('2.kolo'!F$5,'2.kolo'!$B$5:$F$5,0),FALSE),"")</f>
        <v/>
      </c>
      <c r="I32" s="4" t="str">
        <f>IFERROR(VLOOKUP($B32,'3.kolo'!$B:$F,MATCH('3.kolo'!F$5,'3.kolo'!$B$5:$F$5,0),FALSE),"")</f>
        <v/>
      </c>
      <c r="J32" s="4">
        <f>IFERROR(VLOOKUP($B32,'4.kolo'!$B:$F,MATCH('4.kolo'!F$5,'4.kolo'!$B$5:$F$5,0),FALSE),"")</f>
        <v>910</v>
      </c>
      <c r="K32" s="4" t="str">
        <f>IFERROR(VLOOKUP($B32,'5.kolo'!$B:$F,MATCH('5.kolo'!F$5,'5.kolo'!$B$5:$F$5,0),FALSE),"")</f>
        <v/>
      </c>
      <c r="L32" s="4">
        <f>IFERROR(VLOOKUP($B32,'6.kolo'!$B:$F,MATCH('6.kolo'!F$5,'6.kolo'!$B$5:$F$5,0),FALSE),"")</f>
        <v>790</v>
      </c>
      <c r="M32" s="20">
        <f>SUM(F32:L32)/O32</f>
        <v>890</v>
      </c>
      <c r="N32" s="59">
        <f>SUM(G32:L32)</f>
        <v>1700</v>
      </c>
      <c r="O32" s="14">
        <f>COUNT(G32:L32)</f>
        <v>2</v>
      </c>
      <c r="P32" t="s">
        <v>142</v>
      </c>
    </row>
    <row r="33" spans="1:16">
      <c r="A33" t="s">
        <v>146</v>
      </c>
      <c r="B33" s="29" t="s">
        <v>81</v>
      </c>
      <c r="C33" s="4">
        <f>IFERROR(VLOOKUP($B33,'seznam hráčů'!$B:$E,MATCH('seznam hráčů'!C$1,'seznam hráčů'!$B$1:$E$1,0),FALSE),"")</f>
        <v>2007</v>
      </c>
      <c r="D33" s="17" t="str">
        <f>IF(C33&lt;MIN('věkové kategorie'!$A$3:$A$8),"",IFERROR(INDEX('věkové kategorie'!$C$3:$C$8,MATCH(C33,'věkové kategorie'!$B$3:$B$8,-1)),""))</f>
        <v>dor</v>
      </c>
      <c r="E33" s="4" t="str">
        <f>IFERROR(VLOOKUP($B33,'seznam hráčů'!$B:$F,MATCH('seznam hráčů'!F$1,'seznam hráčů'!$B$1:$F$1,0),FALSE),"")</f>
        <v>Libomyšl</v>
      </c>
      <c r="F33" s="25">
        <v>80</v>
      </c>
      <c r="G33" s="4" t="str">
        <f>IFERROR(VLOOKUP($B33,'1.kolo'!$B:$F,MATCH('1.kolo'!F$5,'1.kolo'!$B$5:$F$5,0),FALSE),"")</f>
        <v/>
      </c>
      <c r="H33" s="4" t="str">
        <f>IFERROR(VLOOKUP($B33,'2.kolo'!$B:$F,MATCH('2.kolo'!F$5,'2.kolo'!$B$5:$F$5,0),FALSE),"")</f>
        <v/>
      </c>
      <c r="I33" s="4">
        <f>IFERROR(VLOOKUP($B33,'3.kolo'!$B:$F,MATCH('3.kolo'!F$5,'3.kolo'!$B$5:$F$5,0),FALSE),"")</f>
        <v>850</v>
      </c>
      <c r="J33" s="4" t="str">
        <f>IFERROR(VLOOKUP($B33,'4.kolo'!$B:$F,MATCH('4.kolo'!F$5,'4.kolo'!$B$5:$F$5,0),FALSE),"")</f>
        <v/>
      </c>
      <c r="K33" s="4">
        <f>IFERROR(VLOOKUP($B33,'5.kolo'!$B:$F,MATCH('5.kolo'!F$5,'5.kolo'!$B$5:$F$5,0),FALSE),"")</f>
        <v>820</v>
      </c>
      <c r="L33" s="4" t="str">
        <f>IFERROR(VLOOKUP($B33,'6.kolo'!$B:$F,MATCH('6.kolo'!F$5,'6.kolo'!$B$5:$F$5,0),FALSE),"")</f>
        <v/>
      </c>
      <c r="M33" s="20">
        <f>SUM(F33:L33)/O33</f>
        <v>875</v>
      </c>
      <c r="N33" s="59">
        <f>SUM(G33:L33)</f>
        <v>1670</v>
      </c>
      <c r="O33" s="14">
        <f>COUNT(G33:L33)</f>
        <v>2</v>
      </c>
      <c r="P33" t="s">
        <v>142</v>
      </c>
    </row>
    <row r="34" spans="1:16">
      <c r="A34" t="s">
        <v>147</v>
      </c>
      <c r="B34" s="9" t="s">
        <v>27</v>
      </c>
      <c r="C34" s="4">
        <f>IFERROR(VLOOKUP($B34,'seznam hráčů'!$B:$E,MATCH('seznam hráčů'!C$1,'seznam hráčů'!$B$1:$E$1,0),FALSE),"")</f>
        <v>2009</v>
      </c>
      <c r="D34" s="17" t="str">
        <f>IF(C34&lt;MIN('věkové kategorie'!$A$3:$A$8),"",IFERROR(INDEX('věkové kategorie'!$C$3:$C$8,MATCH(C34,'věkové kategorie'!$B$3:$B$8,-1)),""))</f>
        <v>stž</v>
      </c>
      <c r="E34" s="4" t="str">
        <f>IFERROR(VLOOKUP($B34,'seznam hráčů'!$B:$F,MATCH('seznam hráčů'!F$1,'seznam hráčů'!$B$1:$F$1,0),FALSE),"")</f>
        <v>Kr.Dvůr</v>
      </c>
      <c r="F34" s="25"/>
      <c r="G34" s="4">
        <f>IFERROR(VLOOKUP($B34,'1.kolo'!$B:$F,MATCH('1.kolo'!F$5,'1.kolo'!$B$5:$F$5,0),FALSE),"")</f>
        <v>820</v>
      </c>
      <c r="H34" s="4">
        <f>IFERROR(VLOOKUP($B34,'2.kolo'!$B:$F,MATCH('2.kolo'!F$5,'2.kolo'!$B$5:$F$5,0),FALSE),"")</f>
        <v>820</v>
      </c>
      <c r="I34" s="4">
        <f>IFERROR(VLOOKUP($B34,'3.kolo'!$B:$F,MATCH('3.kolo'!F$5,'3.kolo'!$B$5:$F$5,0),FALSE),"")</f>
        <v>700</v>
      </c>
      <c r="J34" s="4" t="str">
        <f>IFERROR(VLOOKUP($B34,'4.kolo'!$B:$F,MATCH('4.kolo'!F$5,'4.kolo'!$B$5:$F$5,0),FALSE),"")</f>
        <v/>
      </c>
      <c r="K34" s="4" t="str">
        <f>IFERROR(VLOOKUP($B34,'5.kolo'!$B:$F,MATCH('5.kolo'!F$5,'5.kolo'!$B$5:$F$5,0),FALSE),"")</f>
        <v/>
      </c>
      <c r="L34" s="4" t="str">
        <f>IFERROR(VLOOKUP($B34,'6.kolo'!$B:$F,MATCH('6.kolo'!F$5,'6.kolo'!$B$5:$F$5,0),FALSE),"")</f>
        <v/>
      </c>
      <c r="M34" s="20">
        <f>SUM(F34:L34)/O34</f>
        <v>780</v>
      </c>
      <c r="N34" s="59">
        <f>SUM(G34:L34)</f>
        <v>2340</v>
      </c>
      <c r="O34" s="14">
        <f>COUNT(G34:L34)</f>
        <v>3</v>
      </c>
    </row>
    <row r="35" spans="1:16">
      <c r="A35" t="s">
        <v>148</v>
      </c>
      <c r="B35" s="29" t="s">
        <v>76</v>
      </c>
      <c r="C35" s="4">
        <f>IFERROR(VLOOKUP($B35,'seznam hráčů'!$B:$E,MATCH('seznam hráčů'!C$1,'seznam hráčů'!$B$1:$E$1,0),FALSE),"")</f>
        <v>2010</v>
      </c>
      <c r="D35" s="17" t="str">
        <f>IF(C35&lt;MIN('věkové kategorie'!$A$3:$A$8),"",IFERROR(INDEX('věkové kategorie'!$C$3:$C$8,MATCH(C35,'věkové kategorie'!$B$3:$B$8,-1)),""))</f>
        <v>mlž</v>
      </c>
      <c r="E35" s="4" t="str">
        <f>IFERROR(VLOOKUP($B35,'seznam hráčů'!$B:$F,MATCH('seznam hráčů'!F$1,'seznam hráčů'!$B$1:$F$1,0),FALSE),"")</f>
        <v>Nižbor</v>
      </c>
      <c r="F35" s="25"/>
      <c r="G35" s="4" t="str">
        <f>IFERROR(VLOOKUP($B35,'1.kolo'!$B:$F,MATCH('1.kolo'!F$5,'1.kolo'!$B$5:$F$5,0),FALSE),"")</f>
        <v/>
      </c>
      <c r="H35" s="4">
        <f>IFERROR(VLOOKUP($B35,'2.kolo'!$B:$F,MATCH('2.kolo'!F$5,'2.kolo'!$B$5:$F$5,0),FALSE),"")</f>
        <v>450</v>
      </c>
      <c r="I35" s="4" t="str">
        <f>IFERROR(VLOOKUP($B35,'3.kolo'!$B:$F,MATCH('3.kolo'!F$5,'3.kolo'!$B$5:$F$5,0),FALSE),"")</f>
        <v/>
      </c>
      <c r="J35" s="4" t="str">
        <f>IFERROR(VLOOKUP($B35,'4.kolo'!$B:$F,MATCH('4.kolo'!F$5,'4.kolo'!$B$5:$F$5,0),FALSE),"")</f>
        <v/>
      </c>
      <c r="K35" s="4">
        <f>IFERROR(VLOOKUP($B35,'5.kolo'!$B:$F,MATCH('5.kolo'!F$5,'5.kolo'!$B$5:$F$5,0),FALSE),"")</f>
        <v>530</v>
      </c>
      <c r="L35" s="4">
        <f>IFERROR(VLOOKUP($B35,'6.kolo'!$B:$F,MATCH('6.kolo'!F$5,'6.kolo'!$B$5:$F$5,0),FALSE),"")</f>
        <v>490</v>
      </c>
      <c r="M35" s="20">
        <f>SUM(F35:L35)/O35</f>
        <v>490</v>
      </c>
      <c r="N35" s="59">
        <f>SUM(G35:L35)</f>
        <v>1470</v>
      </c>
      <c r="O35" s="14">
        <f>COUNT(G35:L35)</f>
        <v>3</v>
      </c>
    </row>
    <row r="40" spans="1:16">
      <c r="B40" t="s">
        <v>149</v>
      </c>
    </row>
    <row r="41" spans="1:16">
      <c r="B41" s="35">
        <v>1</v>
      </c>
      <c r="C41">
        <v>100</v>
      </c>
    </row>
    <row r="42" spans="1:16">
      <c r="B42" s="35">
        <v>2</v>
      </c>
      <c r="C42">
        <v>80</v>
      </c>
    </row>
    <row r="43" spans="1:16">
      <c r="B43" s="35" t="s">
        <v>150</v>
      </c>
      <c r="C43">
        <v>60</v>
      </c>
    </row>
    <row r="44" spans="1:16">
      <c r="B44" s="35" t="s">
        <v>151</v>
      </c>
      <c r="C44">
        <v>50</v>
      </c>
    </row>
    <row r="45" spans="1:16">
      <c r="B45" s="35" t="s">
        <v>152</v>
      </c>
      <c r="C45">
        <v>30</v>
      </c>
    </row>
    <row r="46" spans="1:16">
      <c r="B46" s="35" t="s">
        <v>153</v>
      </c>
      <c r="C46">
        <v>20</v>
      </c>
    </row>
    <row r="47" spans="1:16">
      <c r="B47" s="35" t="s">
        <v>154</v>
      </c>
      <c r="C47">
        <v>10</v>
      </c>
    </row>
  </sheetData>
  <autoFilter ref="B4:P29" xr:uid="{00000000-0009-0000-0000-00000B000000}">
    <sortState xmlns:xlrd2="http://schemas.microsoft.com/office/spreadsheetml/2017/richdata2" ref="B5:P29">
      <sortCondition descending="1" ref="M4:M29"/>
    </sortState>
  </autoFilter>
  <sortState xmlns:xlrd2="http://schemas.microsoft.com/office/spreadsheetml/2017/richdata2" ref="B5:S29">
    <sortCondition descending="1" ref="M5:M29"/>
  </sortState>
  <mergeCells count="2">
    <mergeCell ref="A3:M3"/>
    <mergeCell ref="A1:M2"/>
  </mergeCells>
  <phoneticPr fontId="7" type="noConversion"/>
  <conditionalFormatting sqref="B5:B20">
    <cfRule type="duplicateValues" dxfId="108" priority="504"/>
  </conditionalFormatting>
  <conditionalFormatting sqref="B21:B29">
    <cfRule type="duplicateValues" dxfId="107" priority="505"/>
  </conditionalFormatting>
  <conditionalFormatting sqref="B32">
    <cfRule type="duplicateValues" dxfId="106" priority="32"/>
  </conditionalFormatting>
  <conditionalFormatting sqref="B33">
    <cfRule type="duplicateValues" dxfId="105" priority="24"/>
  </conditionalFormatting>
  <conditionalFormatting sqref="B34">
    <cfRule type="duplicateValues" dxfId="104" priority="8"/>
  </conditionalFormatting>
  <conditionalFormatting sqref="B35">
    <cfRule type="duplicateValues" dxfId="103" priority="16"/>
  </conditionalFormatting>
  <conditionalFormatting sqref="M4:M1048576">
    <cfRule type="duplicateValues" dxfId="102" priority="110"/>
  </conditionalFormatting>
  <conditionalFormatting sqref="N1:N2">
    <cfRule type="duplicateValues" dxfId="101" priority="104"/>
  </conditionalFormatting>
  <conditionalFormatting sqref="N3">
    <cfRule type="duplicateValues" dxfId="100" priority="103"/>
  </conditionalFormatting>
  <conditionalFormatting sqref="O5:O29">
    <cfRule type="cellIs" dxfId="99" priority="39" operator="lessThan">
      <formula>3</formula>
    </cfRule>
  </conditionalFormatting>
  <conditionalFormatting sqref="O32:O35">
    <cfRule type="cellIs" dxfId="98" priority="7" operator="lessThan">
      <formula>3</formula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33" operator="equal" id="{209A81D0-2C6F-4BAC-A56B-9A663A8FC787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34" operator="equal" id="{8FC913A9-7B3F-40FC-AA66-5A57B112D41B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35" operator="equal" id="{2DCD2460-4581-4C4D-AC00-4C181DE99142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36" operator="equal" id="{E2C822F6-5D4F-4A87-B8CA-93F96ACBFC89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37" operator="equal" id="{4EAD3FBD-0B2C-479C-81DC-D10150EFF181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38" operator="equal" id="{323B04B3-258C-493D-8A46-2887889D2C78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D5:D29</xm:sqref>
        </x14:conditionalFormatting>
        <x14:conditionalFormatting xmlns:xm="http://schemas.microsoft.com/office/excel/2006/main">
          <x14:cfRule type="cellIs" priority="1" operator="equal" id="{914E1831-4DB0-41A2-B9C1-E45A1B5D726C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2" operator="equal" id="{DFB29F48-D489-4057-91D2-0E601751039A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3" operator="equal" id="{4ACAC008-B935-4AAF-9494-46B8F94C6D02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4" operator="equal" id="{F300A57F-7233-4DE5-A6AA-7C191C370ED3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5" operator="equal" id="{D0D75DA0-4E3E-4FE8-9E38-704E67C33923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6" operator="equal" id="{8402E59E-5707-4DCF-BAD3-CF2A8372A306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D32:D35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filterMode="1"/>
  <dimension ref="A1:R44"/>
  <sheetViews>
    <sheetView workbookViewId="0">
      <selection activeCell="X17" sqref="X17"/>
    </sheetView>
  </sheetViews>
  <sheetFormatPr defaultRowHeight="15"/>
  <cols>
    <col min="1" max="1" width="8.42578125" customWidth="1"/>
    <col min="2" max="2" width="21.140625" customWidth="1"/>
    <col min="3" max="3" width="6.5703125" customWidth="1"/>
    <col min="5" max="5" width="11.7109375" customWidth="1"/>
    <col min="6" max="11" width="7.140625" customWidth="1"/>
    <col min="12" max="12" width="13.140625" customWidth="1"/>
    <col min="13" max="13" width="12.42578125" style="14" customWidth="1"/>
    <col min="14" max="14" width="10.140625" style="14" hidden="1" customWidth="1"/>
    <col min="15" max="15" width="8.42578125" hidden="1" customWidth="1"/>
    <col min="16" max="16" width="9.140625" style="14" hidden="1" customWidth="1"/>
    <col min="17" max="17" width="9.140625" hidden="1" customWidth="1"/>
    <col min="18" max="18" width="9.140625" customWidth="1"/>
  </cols>
  <sheetData>
    <row r="1" spans="1:18" ht="8.25" customHeight="1">
      <c r="A1" s="87" t="s">
        <v>155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51"/>
    </row>
    <row r="2" spans="1:18" ht="8.25" customHeight="1">
      <c r="A2" s="89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52"/>
    </row>
    <row r="3" spans="1:18" ht="14.45" customHeight="1">
      <c r="A3" s="84" t="s">
        <v>156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53"/>
    </row>
    <row r="4" spans="1:18">
      <c r="A4" s="56" t="s">
        <v>2</v>
      </c>
      <c r="B4" s="56" t="s">
        <v>93</v>
      </c>
      <c r="C4" s="56" t="s">
        <v>5</v>
      </c>
      <c r="D4" s="57" t="s">
        <v>137</v>
      </c>
      <c r="E4" s="56" t="s">
        <v>4</v>
      </c>
      <c r="F4" s="56" t="s">
        <v>94</v>
      </c>
      <c r="G4" s="56" t="s">
        <v>95</v>
      </c>
      <c r="H4" s="56" t="s">
        <v>96</v>
      </c>
      <c r="I4" s="56" t="s">
        <v>97</v>
      </c>
      <c r="J4" s="58" t="s">
        <v>98</v>
      </c>
      <c r="K4" s="58" t="s">
        <v>99</v>
      </c>
      <c r="L4" s="58" t="s">
        <v>157</v>
      </c>
      <c r="M4" s="30" t="s">
        <v>158</v>
      </c>
      <c r="N4" s="30" t="s">
        <v>140</v>
      </c>
      <c r="O4" t="s">
        <v>138</v>
      </c>
      <c r="P4" s="14" t="s">
        <v>159</v>
      </c>
      <c r="Q4" t="s">
        <v>160</v>
      </c>
    </row>
    <row r="5" spans="1:18">
      <c r="A5" s="4" t="s">
        <v>9</v>
      </c>
      <c r="B5" s="29" t="s">
        <v>10</v>
      </c>
      <c r="C5" s="4">
        <f>IFERROR(VLOOKUP($B5,'seznam hráčů'!$B:$E,MATCH('seznam hráčů'!C$1,'seznam hráčů'!$B$1:$E$1,0),FALSE),"")</f>
        <v>2010</v>
      </c>
      <c r="D5" s="17" t="str">
        <f>IF(C5&lt;MIN('věkové kategorie'!$A$3:$A$8),"",IFERROR(INDEX('věkové kategorie'!$C$3:$C$8,MATCH(C5,'věkové kategorie'!$B$3:$B$8,-1)),""))</f>
        <v>mlž</v>
      </c>
      <c r="E5" s="4" t="str">
        <f>IFERROR(VLOOKUP($B5,'seznam hráčů'!$B:$F,MATCH('seznam hráčů'!F$1,'seznam hráčů'!$B$1:$F$1,0),FALSE),"")</f>
        <v>Záluží</v>
      </c>
      <c r="F5" s="4">
        <f>IFERROR(VLOOKUP($B5,'1.kolo'!$B:$F,MATCH('1.kolo'!F$5,'1.kolo'!$B$5:$F$5,0),FALSE),"")</f>
        <v>1000</v>
      </c>
      <c r="G5" s="4">
        <f>IFERROR(VLOOKUP($B5,'2.kolo'!$B:$F,MATCH('2.kolo'!F$5,'2.kolo'!$B$5:$F$5,0),FALSE),"")</f>
        <v>1000</v>
      </c>
      <c r="H5" s="4">
        <f>IFERROR(VLOOKUP($B5,'3.kolo'!$B:$F,MATCH('3.kolo'!F$5,'3.kolo'!$B$5:$F$5,0),FALSE),"")</f>
        <v>1000</v>
      </c>
      <c r="I5" s="4">
        <f>IFERROR(VLOOKUP($B5,'4.kolo'!$B:$F,MATCH('4.kolo'!F$5,'4.kolo'!$B$5:$F$5,0),FALSE),"")</f>
        <v>1000</v>
      </c>
      <c r="J5" s="4" t="str">
        <f>IFERROR(VLOOKUP($B5,'5.kolo'!$B:$F,MATCH('5.kolo'!F$5,'5.kolo'!$B$5:$F$5,0),FALSE),"")</f>
        <v/>
      </c>
      <c r="K5" s="4">
        <f>IFERROR(VLOOKUP($B5,'6.kolo'!$B:$F,MATCH('6.kolo'!F$5,'6.kolo'!$B$5:$F$5,0),FALSE),"")</f>
        <v>970</v>
      </c>
      <c r="L5" s="20">
        <f t="shared" ref="L5:L35" si="0">SUM(F5:K5)/N5</f>
        <v>994</v>
      </c>
      <c r="M5" s="59">
        <f t="shared" ref="M5:M22" si="1">LARGE(F5:K5,1)+LARGE(F5:K5,2)+LARGE(F5:K5,3)+LARGE(F5:K5,4)</f>
        <v>4000</v>
      </c>
      <c r="N5" s="14">
        <f t="shared" ref="N5:N35" si="2">COUNT(F5:K5)</f>
        <v>5</v>
      </c>
      <c r="O5" t="s">
        <v>142</v>
      </c>
      <c r="P5" s="14" t="s">
        <v>161</v>
      </c>
    </row>
    <row r="6" spans="1:18">
      <c r="A6" s="4" t="s">
        <v>11</v>
      </c>
      <c r="B6" s="29" t="s">
        <v>12</v>
      </c>
      <c r="C6" s="4">
        <f>IFERROR(VLOOKUP($B6,'seznam hráčů'!$B:$E,MATCH('seznam hráčů'!C$1,'seznam hráčů'!$B$1:$E$1,0),FALSE),"")</f>
        <v>2007</v>
      </c>
      <c r="D6" s="17" t="str">
        <f>IF(C6&lt;MIN('věkové kategorie'!$A$3:$A$8),"",IFERROR(INDEX('věkové kategorie'!$C$3:$C$8,MATCH(C6,'věkové kategorie'!$B$3:$B$8,-1)),""))</f>
        <v>dor</v>
      </c>
      <c r="E6" s="4" t="str">
        <f>IFERROR(VLOOKUP($B6,'seznam hráčů'!$B:$F,MATCH('seznam hráčů'!F$1,'seznam hráčů'!$B$1:$F$1,0),FALSE),"")</f>
        <v>Olešná</v>
      </c>
      <c r="F6" s="4">
        <f>IFERROR(VLOOKUP($B6,'1.kolo'!$B:$F,MATCH('1.kolo'!F$5,'1.kolo'!$B$5:$F$5,0),FALSE),"")</f>
        <v>970</v>
      </c>
      <c r="G6" s="4">
        <f>IFERROR(VLOOKUP($B6,'2.kolo'!$B:$F,MATCH('2.kolo'!F$5,'2.kolo'!$B$5:$F$5,0),FALSE),"")</f>
        <v>970</v>
      </c>
      <c r="H6" s="4">
        <f>IFERROR(VLOOKUP($B6,'3.kolo'!$B:$F,MATCH('3.kolo'!F$5,'3.kolo'!$B$5:$F$5,0),FALSE),"")</f>
        <v>970</v>
      </c>
      <c r="I6" s="4">
        <f>IFERROR(VLOOKUP($B6,'4.kolo'!$B:$F,MATCH('4.kolo'!F$5,'4.kolo'!$B$5:$F$5,0),FALSE),"")</f>
        <v>970</v>
      </c>
      <c r="J6" s="4">
        <f>IFERROR(VLOOKUP($B6,'5.kolo'!$B:$F,MATCH('5.kolo'!F$5,'5.kolo'!$B$5:$F$5,0),FALSE),"")</f>
        <v>1000</v>
      </c>
      <c r="K6" s="4">
        <f>IFERROR(VLOOKUP($B6,'6.kolo'!$B:$F,MATCH('6.kolo'!F$5,'6.kolo'!$B$5:$F$5,0),FALSE),"")</f>
        <v>1000</v>
      </c>
      <c r="L6" s="20">
        <f t="shared" si="0"/>
        <v>980</v>
      </c>
      <c r="M6" s="59">
        <f t="shared" si="1"/>
        <v>3940</v>
      </c>
      <c r="N6" s="14">
        <f t="shared" si="2"/>
        <v>6</v>
      </c>
      <c r="O6" t="s">
        <v>142</v>
      </c>
      <c r="P6" s="14" t="s">
        <v>161</v>
      </c>
    </row>
    <row r="7" spans="1:18">
      <c r="A7" s="4" t="s">
        <v>13</v>
      </c>
      <c r="B7" s="29" t="s">
        <v>70</v>
      </c>
      <c r="C7" s="4">
        <f>IFERROR(VLOOKUP($B7,'seznam hráčů'!$B:$E,MATCH('seznam hráčů'!C$1,'seznam hráčů'!$B$1:$E$1,0),FALSE),"")</f>
        <v>2007</v>
      </c>
      <c r="D7" s="17" t="str">
        <f>IF(C7&lt;MIN('věkové kategorie'!$A$3:$A$8),"",IFERROR(INDEX('věkové kategorie'!$C$3:$C$8,MATCH(C7,'věkové kategorie'!$B$3:$B$8,-1)),""))</f>
        <v>dor</v>
      </c>
      <c r="E7" s="4" t="str">
        <f>IFERROR(VLOOKUP($B7,'seznam hráčů'!$B:$F,MATCH('seznam hráčů'!F$1,'seznam hráčů'!$B$1:$F$1,0),FALSE),"")</f>
        <v>Žebrák</v>
      </c>
      <c r="F7" s="4" t="str">
        <f>IFERROR(VLOOKUP($B7,'1.kolo'!$B:$F,MATCH('1.kolo'!F$5,'1.kolo'!$B$5:$F$5,0),FALSE),"")</f>
        <v/>
      </c>
      <c r="G7" s="4">
        <f>IFERROR(VLOOKUP($B7,'2.kolo'!$B:$F,MATCH('2.kolo'!F$5,'2.kolo'!$B$5:$F$5,0),FALSE),"")</f>
        <v>940</v>
      </c>
      <c r="H7" s="4">
        <f>IFERROR(VLOOKUP($B7,'3.kolo'!$B:$F,MATCH('3.kolo'!F$5,'3.kolo'!$B$5:$F$5,0),FALSE),"")</f>
        <v>910</v>
      </c>
      <c r="I7" s="4" t="str">
        <f>IFERROR(VLOOKUP($B7,'4.kolo'!$B:$F,MATCH('4.kolo'!F$5,'4.kolo'!$B$5:$F$5,0),FALSE),"")</f>
        <v/>
      </c>
      <c r="J7" s="4">
        <f>IFERROR(VLOOKUP($B7,'5.kolo'!$B:$F,MATCH('5.kolo'!F$5,'5.kolo'!$B$5:$F$5,0),FALSE),"")</f>
        <v>970</v>
      </c>
      <c r="K7" s="4">
        <f>IFERROR(VLOOKUP($B7,'6.kolo'!$B:$F,MATCH('6.kolo'!F$5,'6.kolo'!$B$5:$F$5,0),FALSE),"")</f>
        <v>940</v>
      </c>
      <c r="L7" s="20">
        <f t="shared" si="0"/>
        <v>940</v>
      </c>
      <c r="M7" s="59">
        <f t="shared" si="1"/>
        <v>3760</v>
      </c>
      <c r="N7" s="14">
        <f t="shared" si="2"/>
        <v>4</v>
      </c>
      <c r="P7" s="14" t="s">
        <v>161</v>
      </c>
    </row>
    <row r="8" spans="1:18">
      <c r="A8" s="4" t="s">
        <v>15</v>
      </c>
      <c r="B8" s="29" t="s">
        <v>18</v>
      </c>
      <c r="C8" s="4">
        <f>IFERROR(VLOOKUP($B8,'seznam hráčů'!$B:$E,MATCH('seznam hráčů'!C$1,'seznam hráčů'!$B$1:$E$1,0),FALSE),"")</f>
        <v>2008</v>
      </c>
      <c r="D8" s="17" t="str">
        <f>IF(C8&lt;MIN('věkové kategorie'!$A$3:$A$8),"",IFERROR(INDEX('věkové kategorie'!$C$3:$C$8,MATCH(C8,'věkové kategorie'!$B$3:$B$8,-1)),""))</f>
        <v>stž</v>
      </c>
      <c r="E8" s="4" t="str">
        <f>IFERROR(VLOOKUP($B8,'seznam hráčů'!$B:$F,MATCH('seznam hráčů'!F$1,'seznam hráčů'!$B$1:$F$1,0),FALSE),"")</f>
        <v>Olešná</v>
      </c>
      <c r="F8" s="4">
        <f>IFERROR(VLOOKUP($B8,'1.kolo'!$B:$F,MATCH('1.kolo'!F$5,'1.kolo'!$B$5:$F$5,0),FALSE),"")</f>
        <v>880</v>
      </c>
      <c r="G8" s="4">
        <f>IFERROR(VLOOKUP($B8,'2.kolo'!$B:$F,MATCH('2.kolo'!F$5,'2.kolo'!$B$5:$F$5,0),FALSE),"")</f>
        <v>910</v>
      </c>
      <c r="H8" s="4">
        <f>IFERROR(VLOOKUP($B8,'3.kolo'!$B:$F,MATCH('3.kolo'!F$5,'3.kolo'!$B$5:$F$5,0),FALSE),"")</f>
        <v>940</v>
      </c>
      <c r="I8" s="4" t="str">
        <f>IFERROR(VLOOKUP($B8,'4.kolo'!$B:$F,MATCH('4.kolo'!F$5,'4.kolo'!$B$5:$F$5,0),FALSE),"")</f>
        <v/>
      </c>
      <c r="J8" s="4">
        <f>IFERROR(VLOOKUP($B8,'5.kolo'!$B:$F,MATCH('5.kolo'!F$5,'5.kolo'!$B$5:$F$5,0),FALSE),"")</f>
        <v>850</v>
      </c>
      <c r="K8" s="4">
        <f>IFERROR(VLOOKUP($B8,'6.kolo'!$B:$F,MATCH('6.kolo'!F$5,'6.kolo'!$B$5:$F$5,0),FALSE),"")</f>
        <v>880</v>
      </c>
      <c r="L8" s="20">
        <f t="shared" si="0"/>
        <v>892</v>
      </c>
      <c r="M8" s="59">
        <f t="shared" si="1"/>
        <v>3610</v>
      </c>
      <c r="N8" s="14">
        <f t="shared" si="2"/>
        <v>5</v>
      </c>
      <c r="O8" t="s">
        <v>142</v>
      </c>
      <c r="P8" s="14" t="s">
        <v>161</v>
      </c>
    </row>
    <row r="9" spans="1:18">
      <c r="A9" s="4" t="s">
        <v>117</v>
      </c>
      <c r="B9" s="9" t="s">
        <v>40</v>
      </c>
      <c r="C9" s="4">
        <f>IFERROR(VLOOKUP($B9,'seznam hráčů'!$B:$E,MATCH('seznam hráčů'!C$1,'seznam hráčů'!$B$1:$E$1,0),FALSE),"")</f>
        <v>2009</v>
      </c>
      <c r="D9" s="17" t="str">
        <f>IF(C9&lt;MIN('věkové kategorie'!$A$3:$A$8),"",IFERROR(INDEX('věkové kategorie'!$C$3:$C$8,MATCH(C9,'věkové kategorie'!$B$3:$B$8,-1)),""))</f>
        <v>stž</v>
      </c>
      <c r="E9" s="4" t="str">
        <f>IFERROR(VLOOKUP($B9,'seznam hráčů'!$B:$F,MATCH('seznam hráčů'!F$1,'seznam hráčů'!$B$1:$F$1,0),FALSE),"")</f>
        <v>Lochovice</v>
      </c>
      <c r="F9" s="4">
        <f>IFERROR(VLOOKUP($B9,'1.kolo'!$B:$F,MATCH('1.kolo'!F$5,'1.kolo'!$B$5:$F$5,0),FALSE),"")</f>
        <v>640</v>
      </c>
      <c r="G9" s="4">
        <f>IFERROR(VLOOKUP($B9,'2.kolo'!$B:$F,MATCH('2.kolo'!F$5,'2.kolo'!$B$5:$F$5,0),FALSE),"")</f>
        <v>820</v>
      </c>
      <c r="H9" s="4">
        <f>IFERROR(VLOOKUP($B9,'3.kolo'!$B:$F,MATCH('3.kolo'!F$5,'3.kolo'!$B$5:$F$5,0),FALSE),"")</f>
        <v>880</v>
      </c>
      <c r="I9" s="4">
        <f>IFERROR(VLOOKUP($B9,'4.kolo'!$B:$F,MATCH('4.kolo'!F$5,'4.kolo'!$B$5:$F$5,0),FALSE),"")</f>
        <v>880</v>
      </c>
      <c r="J9" s="4">
        <f>IFERROR(VLOOKUP($B9,'5.kolo'!$B:$F,MATCH('5.kolo'!F$5,'5.kolo'!$B$5:$F$5,0),FALSE),"")</f>
        <v>880</v>
      </c>
      <c r="K9" s="4">
        <f>IFERROR(VLOOKUP($B9,'6.kolo'!$B:$F,MATCH('6.kolo'!F$5,'6.kolo'!$B$5:$F$5,0),FALSE),"")</f>
        <v>760</v>
      </c>
      <c r="L9" s="20">
        <f t="shared" si="0"/>
        <v>810</v>
      </c>
      <c r="M9" s="59">
        <f t="shared" si="1"/>
        <v>3460</v>
      </c>
      <c r="N9" s="14">
        <f t="shared" si="2"/>
        <v>6</v>
      </c>
      <c r="P9" s="14" t="s">
        <v>161</v>
      </c>
    </row>
    <row r="10" spans="1:18">
      <c r="A10" s="4" t="s">
        <v>117</v>
      </c>
      <c r="B10" s="29" t="s">
        <v>20</v>
      </c>
      <c r="C10" s="4">
        <f>IFERROR(VLOOKUP($B10,'seznam hráčů'!$B:$E,MATCH('seznam hráčů'!C$1,'seznam hráčů'!$B$1:$E$1,0),FALSE),"")</f>
        <v>2008</v>
      </c>
      <c r="D10" s="17" t="str">
        <f>IF(C10&lt;MIN('věkové kategorie'!$A$3:$A$8),"",IFERROR(INDEX('věkové kategorie'!$C$3:$C$8,MATCH(C10,'věkové kategorie'!$B$3:$B$8,-1)),""))</f>
        <v>stž</v>
      </c>
      <c r="E10" s="4" t="str">
        <f>IFERROR(VLOOKUP($B10,'seznam hráčů'!$B:$F,MATCH('seznam hráčů'!F$1,'seznam hráčů'!$B$1:$F$1,0),FALSE),"")</f>
        <v>Olešná</v>
      </c>
      <c r="F10" s="4">
        <f>IFERROR(VLOOKUP($B10,'1.kolo'!$B:$F,MATCH('1.kolo'!F$5,'1.kolo'!$B$5:$F$5,0),FALSE),"")</f>
        <v>850</v>
      </c>
      <c r="G10" s="4" t="str">
        <f>IFERROR(VLOOKUP($B10,'2.kolo'!$B:$F,MATCH('2.kolo'!F$5,'2.kolo'!$B$5:$F$5,0),FALSE),"")</f>
        <v/>
      </c>
      <c r="H10" s="4">
        <f>IFERROR(VLOOKUP($B10,'3.kolo'!$B:$F,MATCH('3.kolo'!F$5,'3.kolo'!$B$5:$F$5,0),FALSE),"")</f>
        <v>820</v>
      </c>
      <c r="I10" s="4">
        <f>IFERROR(VLOOKUP($B10,'4.kolo'!$B:$F,MATCH('4.kolo'!F$5,'4.kolo'!$B$5:$F$5,0),FALSE),"")</f>
        <v>820</v>
      </c>
      <c r="J10" s="4">
        <f>IFERROR(VLOOKUP($B10,'5.kolo'!$B:$F,MATCH('5.kolo'!F$5,'5.kolo'!$B$5:$F$5,0),FALSE),"")</f>
        <v>940</v>
      </c>
      <c r="K10" s="4">
        <f>IFERROR(VLOOKUP($B10,'6.kolo'!$B:$F,MATCH('6.kolo'!F$5,'6.kolo'!$B$5:$F$5,0),FALSE),"")</f>
        <v>850</v>
      </c>
      <c r="L10" s="20">
        <f t="shared" si="0"/>
        <v>856</v>
      </c>
      <c r="M10" s="59">
        <f t="shared" si="1"/>
        <v>3460</v>
      </c>
      <c r="N10" s="14">
        <f t="shared" si="2"/>
        <v>5</v>
      </c>
      <c r="P10" s="14" t="s">
        <v>161</v>
      </c>
    </row>
    <row r="11" spans="1:18">
      <c r="A11" s="4" t="s">
        <v>21</v>
      </c>
      <c r="B11" s="29" t="s">
        <v>72</v>
      </c>
      <c r="C11" s="4">
        <f>IFERROR(VLOOKUP($B11,'seznam hráčů'!$B:$E,MATCH('seznam hráčů'!C$1,'seznam hráčů'!$B$1:$E$1,0),FALSE),"")</f>
        <v>2010</v>
      </c>
      <c r="D11" s="17" t="str">
        <f>IF(C11&lt;MIN('věkové kategorie'!$A$3:$A$8),"",IFERROR(INDEX('věkové kategorie'!$C$3:$C$8,MATCH(C11,'věkové kategorie'!$B$3:$B$8,-1)),""))</f>
        <v>mlž</v>
      </c>
      <c r="E11" s="4" t="str">
        <f>IFERROR(VLOOKUP($B11,'seznam hráčů'!$B:$F,MATCH('seznam hráčů'!F$1,'seznam hráčů'!$B$1:$F$1,0),FALSE),"")</f>
        <v>Hořovice</v>
      </c>
      <c r="F11" s="4" t="str">
        <f>IFERROR(VLOOKUP($B11,'1.kolo'!$B:$F,MATCH('1.kolo'!F$5,'1.kolo'!$B$5:$F$5,0),FALSE),"")</f>
        <v/>
      </c>
      <c r="G11" s="4">
        <f>IFERROR(VLOOKUP($B11,'2.kolo'!$B:$F,MATCH('2.kolo'!F$5,'2.kolo'!$B$5:$F$5,0),FALSE),"")</f>
        <v>760</v>
      </c>
      <c r="H11" s="4" t="str">
        <f>IFERROR(VLOOKUP($B11,'3.kolo'!$B:$F,MATCH('3.kolo'!F$5,'3.kolo'!$B$5:$F$5,0),FALSE),"")</f>
        <v/>
      </c>
      <c r="I11" s="4">
        <f>IFERROR(VLOOKUP($B11,'4.kolo'!$B:$F,MATCH('4.kolo'!F$5,'4.kolo'!$B$5:$F$5,0),FALSE),"")</f>
        <v>940</v>
      </c>
      <c r="J11" s="4">
        <f>IFERROR(VLOOKUP($B11,'5.kolo'!$B:$F,MATCH('5.kolo'!F$5,'5.kolo'!$B$5:$F$5,0),FALSE),"")</f>
        <v>790</v>
      </c>
      <c r="K11" s="4">
        <f>IFERROR(VLOOKUP($B11,'6.kolo'!$B:$F,MATCH('6.kolo'!F$5,'6.kolo'!$B$5:$F$5,0),FALSE),"")</f>
        <v>910</v>
      </c>
      <c r="L11" s="20">
        <f t="shared" si="0"/>
        <v>850</v>
      </c>
      <c r="M11" s="59">
        <f t="shared" si="1"/>
        <v>3400</v>
      </c>
      <c r="N11" s="14">
        <f t="shared" si="2"/>
        <v>4</v>
      </c>
      <c r="O11" t="s">
        <v>142</v>
      </c>
      <c r="P11" s="14" t="s">
        <v>161</v>
      </c>
      <c r="R11" s="14"/>
    </row>
    <row r="12" spans="1:18">
      <c r="A12" s="4" t="s">
        <v>23</v>
      </c>
      <c r="B12" s="9" t="s">
        <v>71</v>
      </c>
      <c r="C12" s="4">
        <f>IFERROR(VLOOKUP($B12,'seznam hráčů'!$B:$E,MATCH('seznam hráčů'!C$1,'seznam hráčů'!$B$1:$E$1,0),FALSE),"")</f>
        <v>2007</v>
      </c>
      <c r="D12" s="17" t="str">
        <f>IF(C12&lt;MIN('věkové kategorie'!$A$3:$A$8),"",IFERROR(INDEX('věkové kategorie'!$C$3:$C$8,MATCH(C12,'věkové kategorie'!$B$3:$B$8,-1)),""))</f>
        <v>dor</v>
      </c>
      <c r="E12" s="4" t="str">
        <f>IFERROR(VLOOKUP($B12,'seznam hráčů'!$B:$F,MATCH('seznam hráčů'!F$1,'seznam hráčů'!$B$1:$F$1,0),FALSE),"")</f>
        <v>Zdice</v>
      </c>
      <c r="F12" s="4" t="str">
        <f>IFERROR(VLOOKUP($B12,'1.kolo'!$B:$F,MATCH('1.kolo'!F$5,'1.kolo'!$B$5:$F$5,0),FALSE),"")</f>
        <v/>
      </c>
      <c r="G12" s="4">
        <f>IFERROR(VLOOKUP($B12,'2.kolo'!$B:$F,MATCH('2.kolo'!F$5,'2.kolo'!$B$5:$F$5,0),FALSE),"")</f>
        <v>790</v>
      </c>
      <c r="H12" s="4">
        <f>IFERROR(VLOOKUP($B12,'3.kolo'!$B:$F,MATCH('3.kolo'!F$5,'3.kolo'!$B$5:$F$5,0),FALSE),"")</f>
        <v>790</v>
      </c>
      <c r="I12" s="4">
        <f>IFERROR(VLOOKUP($B12,'4.kolo'!$B:$F,MATCH('4.kolo'!F$5,'4.kolo'!$B$5:$F$5,0),FALSE),"")</f>
        <v>790</v>
      </c>
      <c r="J12" s="4">
        <f>IFERROR(VLOOKUP($B12,'5.kolo'!$B:$F,MATCH('5.kolo'!F$5,'5.kolo'!$B$5:$F$5,0),FALSE),"")</f>
        <v>910</v>
      </c>
      <c r="K12" s="4">
        <f>IFERROR(VLOOKUP($B12,'6.kolo'!$B:$F,MATCH('6.kolo'!F$5,'6.kolo'!$B$5:$F$5,0),FALSE),"")</f>
        <v>820</v>
      </c>
      <c r="L12" s="20">
        <f t="shared" si="0"/>
        <v>820</v>
      </c>
      <c r="M12" s="59">
        <f t="shared" si="1"/>
        <v>3310</v>
      </c>
      <c r="N12" s="14">
        <f t="shared" si="2"/>
        <v>5</v>
      </c>
      <c r="O12" t="s">
        <v>142</v>
      </c>
      <c r="P12" s="14" t="s">
        <v>161</v>
      </c>
      <c r="R12" s="14"/>
    </row>
    <row r="13" spans="1:18">
      <c r="A13" s="4" t="s">
        <v>26</v>
      </c>
      <c r="B13" s="29" t="s">
        <v>22</v>
      </c>
      <c r="C13" s="4">
        <f>IFERROR(VLOOKUP($B13,'seznam hráčů'!$B:$E,MATCH('seznam hráčů'!C$1,'seznam hráčů'!$B$1:$E$1,0),FALSE),"")</f>
        <v>2009</v>
      </c>
      <c r="D13" s="17" t="str">
        <f>IF(C13&lt;MIN('věkové kategorie'!$A$3:$A$8),"",IFERROR(INDEX('věkové kategorie'!$C$3:$C$8,MATCH(C13,'věkové kategorie'!$B$3:$B$8,-1)),""))</f>
        <v>stž</v>
      </c>
      <c r="E13" s="4" t="str">
        <f>IFERROR(VLOOKUP($B13,'seznam hráčů'!$B:$F,MATCH('seznam hráčů'!F$1,'seznam hráčů'!$B$1:$F$1,0),FALSE),"")</f>
        <v>Libomyšl</v>
      </c>
      <c r="F13" s="4">
        <f>IFERROR(VLOOKUP($B13,'1.kolo'!$B:$F,MATCH('1.kolo'!F$5,'1.kolo'!$B$5:$F$5,0),FALSE),"")</f>
        <v>820</v>
      </c>
      <c r="G13" s="4">
        <f>IFERROR(VLOOKUP($B13,'2.kolo'!$B:$F,MATCH('2.kolo'!F$5,'2.kolo'!$B$5:$F$5,0),FALSE),"")</f>
        <v>700</v>
      </c>
      <c r="H13" s="4">
        <f>IFERROR(VLOOKUP($B13,'3.kolo'!$B:$F,MATCH('3.kolo'!F$5,'3.kolo'!$B$5:$F$5,0),FALSE),"")</f>
        <v>790</v>
      </c>
      <c r="I13" s="4">
        <f>IFERROR(VLOOKUP($B13,'4.kolo'!$B:$F,MATCH('4.kolo'!F$5,'4.kolo'!$B$5:$F$5,0),FALSE),"")</f>
        <v>820</v>
      </c>
      <c r="J13" s="4">
        <f>IFERROR(VLOOKUP($B13,'5.kolo'!$B:$F,MATCH('5.kolo'!F$5,'5.kolo'!$B$5:$F$5,0),FALSE),"")</f>
        <v>790</v>
      </c>
      <c r="K13" s="4">
        <f>IFERROR(VLOOKUP($B13,'6.kolo'!$B:$F,MATCH('6.kolo'!F$5,'6.kolo'!$B$5:$F$5,0),FALSE),"")</f>
        <v>820</v>
      </c>
      <c r="L13" s="20">
        <f t="shared" si="0"/>
        <v>790</v>
      </c>
      <c r="M13" s="59">
        <f t="shared" si="1"/>
        <v>3250</v>
      </c>
      <c r="N13" s="14">
        <f t="shared" si="2"/>
        <v>6</v>
      </c>
      <c r="O13" t="s">
        <v>142</v>
      </c>
      <c r="P13" s="14" t="s">
        <v>161</v>
      </c>
      <c r="R13" s="14"/>
    </row>
    <row r="14" spans="1:18">
      <c r="A14" s="4" t="s">
        <v>28</v>
      </c>
      <c r="B14" s="29" t="s">
        <v>42</v>
      </c>
      <c r="C14" s="4">
        <f>IFERROR(VLOOKUP($B14,'seznam hráčů'!$B:$E,MATCH('seznam hráčů'!C$1,'seznam hráčů'!$B$1:$E$1,0),FALSE),"")</f>
        <v>2009</v>
      </c>
      <c r="D14" s="17" t="str">
        <f>IF(C14&lt;MIN('věkové kategorie'!$A$3:$A$8),"",IFERROR(INDEX('věkové kategorie'!$C$3:$C$8,MATCH(C14,'věkové kategorie'!$B$3:$B$8,-1)),""))</f>
        <v>stž</v>
      </c>
      <c r="E14" s="4" t="str">
        <f>IFERROR(VLOOKUP($B14,'seznam hráčů'!$B:$F,MATCH('seznam hráčů'!F$1,'seznam hráčů'!$B$1:$F$1,0),FALSE),"")</f>
        <v>Olešná</v>
      </c>
      <c r="F14" s="4">
        <f>IFERROR(VLOOKUP($B14,'1.kolo'!$B:$F,MATCH('1.kolo'!F$5,'1.kolo'!$B$5:$F$5,0),FALSE),"")</f>
        <v>610</v>
      </c>
      <c r="G14" s="4">
        <f>IFERROR(VLOOKUP($B14,'2.kolo'!$B:$F,MATCH('2.kolo'!F$5,'2.kolo'!$B$5:$F$5,0),FALSE),"")</f>
        <v>730</v>
      </c>
      <c r="H14" s="4">
        <f>IFERROR(VLOOKUP($B14,'3.kolo'!$B:$F,MATCH('3.kolo'!F$5,'3.kolo'!$B$5:$F$5,0),FALSE),"")</f>
        <v>820</v>
      </c>
      <c r="I14" s="4">
        <f>IFERROR(VLOOKUP($B14,'4.kolo'!$B:$F,MATCH('4.kolo'!F$5,'4.kolo'!$B$5:$F$5,0),FALSE),"")</f>
        <v>850</v>
      </c>
      <c r="J14" s="4">
        <f>IFERROR(VLOOKUP($B14,'5.kolo'!$B:$F,MATCH('5.kolo'!F$5,'5.kolo'!$B$5:$F$5,0),FALSE),"")</f>
        <v>820</v>
      </c>
      <c r="K14" s="4" t="str">
        <f>IFERROR(VLOOKUP($B14,'6.kolo'!$B:$F,MATCH('6.kolo'!F$5,'6.kolo'!$B$5:$F$5,0),FALSE),"")</f>
        <v/>
      </c>
      <c r="L14" s="20">
        <f t="shared" si="0"/>
        <v>766</v>
      </c>
      <c r="M14" s="59">
        <f t="shared" si="1"/>
        <v>3220</v>
      </c>
      <c r="N14" s="14">
        <f t="shared" si="2"/>
        <v>5</v>
      </c>
      <c r="O14" t="s">
        <v>142</v>
      </c>
      <c r="P14" s="14" t="s">
        <v>161</v>
      </c>
      <c r="R14" s="14"/>
    </row>
    <row r="15" spans="1:18">
      <c r="A15" s="4" t="s">
        <v>30</v>
      </c>
      <c r="B15" s="29" t="s">
        <v>29</v>
      </c>
      <c r="C15" s="4">
        <f>IFERROR(VLOOKUP($B15,'seznam hráčů'!$B:$E,MATCH('seznam hráčů'!C$1,'seznam hráčů'!$B$1:$E$1,0),FALSE),"")</f>
        <v>2009</v>
      </c>
      <c r="D15" s="17" t="str">
        <f>IF(C15&lt;MIN('věkové kategorie'!$A$3:$A$8),"",IFERROR(INDEX('věkové kategorie'!$C$3:$C$8,MATCH(C15,'věkové kategorie'!$B$3:$B$8,-1)),""))</f>
        <v>stž</v>
      </c>
      <c r="E15" s="4" t="str">
        <f>IFERROR(VLOOKUP($B15,'seznam hráčů'!$B:$F,MATCH('seznam hráčů'!F$1,'seznam hráčů'!$B$1:$F$1,0),FALSE),"")</f>
        <v>Hořovice</v>
      </c>
      <c r="F15" s="4">
        <f>IFERROR(VLOOKUP($B15,'1.kolo'!$B:$F,MATCH('1.kolo'!F$5,'1.kolo'!$B$5:$F$5,0),FALSE),"")</f>
        <v>790</v>
      </c>
      <c r="G15" s="4">
        <f>IFERROR(VLOOKUP($B15,'2.kolo'!$B:$F,MATCH('2.kolo'!F$5,'2.kolo'!$B$5:$F$5,0),FALSE),"")</f>
        <v>790</v>
      </c>
      <c r="H15" s="4">
        <f>IFERROR(VLOOKUP($B15,'3.kolo'!$B:$F,MATCH('3.kolo'!F$5,'3.kolo'!$B$5:$F$5,0),FALSE),"")</f>
        <v>730</v>
      </c>
      <c r="I15" s="4">
        <f>IFERROR(VLOOKUP($B15,'4.kolo'!$B:$F,MATCH('4.kolo'!F$5,'4.kolo'!$B$5:$F$5,0),FALSE),"")</f>
        <v>790</v>
      </c>
      <c r="J15" s="4">
        <f>IFERROR(VLOOKUP($B15,'5.kolo'!$B:$F,MATCH('5.kolo'!F$5,'5.kolo'!$B$5:$F$5,0),FALSE),"")</f>
        <v>670</v>
      </c>
      <c r="K15" s="4">
        <f>IFERROR(VLOOKUP($B15,'6.kolo'!$B:$F,MATCH('6.kolo'!F$5,'6.kolo'!$B$5:$F$5,0),FALSE),"")</f>
        <v>730</v>
      </c>
      <c r="L15" s="20">
        <f t="shared" si="0"/>
        <v>750</v>
      </c>
      <c r="M15" s="59">
        <f t="shared" si="1"/>
        <v>3100</v>
      </c>
      <c r="N15" s="14">
        <f t="shared" si="2"/>
        <v>6</v>
      </c>
      <c r="O15" t="s">
        <v>142</v>
      </c>
      <c r="P15" s="14" t="s">
        <v>161</v>
      </c>
      <c r="R15" s="14"/>
    </row>
    <row r="16" spans="1:18">
      <c r="A16" s="4" t="s">
        <v>32</v>
      </c>
      <c r="B16" s="29" t="s">
        <v>31</v>
      </c>
      <c r="C16" s="4">
        <f>IFERROR(VLOOKUP($B16,'seznam hráčů'!$B:$E,MATCH('seznam hráčů'!C$1,'seznam hráčů'!$B$1:$E$1,0),FALSE),"")</f>
        <v>2006</v>
      </c>
      <c r="D16" s="17" t="str">
        <f>IF(C16&lt;MIN('věkové kategorie'!$A$3:$A$8),"",IFERROR(INDEX('věkové kategorie'!$C$3:$C$8,MATCH(C16,'věkové kategorie'!$B$3:$B$8,-1)),""))</f>
        <v>dor</v>
      </c>
      <c r="E16" s="4" t="str">
        <f>IFERROR(VLOOKUP($B16,'seznam hráčů'!$B:$F,MATCH('seznam hráčů'!F$1,'seznam hráčů'!$B$1:$F$1,0),FALSE),"")</f>
        <v>Olešná</v>
      </c>
      <c r="F16" s="4">
        <f>IFERROR(VLOOKUP($B16,'1.kolo'!$B:$F,MATCH('1.kolo'!F$5,'1.kolo'!$B$5:$F$5,0),FALSE),"")</f>
        <v>760</v>
      </c>
      <c r="G16" s="4">
        <f>IFERROR(VLOOKUP($B16,'2.kolo'!$B:$F,MATCH('2.kolo'!F$5,'2.kolo'!$B$5:$F$5,0),FALSE),"")</f>
        <v>670</v>
      </c>
      <c r="H16" s="4">
        <f>IFERROR(VLOOKUP($B16,'3.kolo'!$B:$F,MATCH('3.kolo'!F$5,'3.kolo'!$B$5:$F$5,0),FALSE),"")</f>
        <v>760</v>
      </c>
      <c r="I16" s="4">
        <f>IFERROR(VLOOKUP($B16,'4.kolo'!$B:$F,MATCH('4.kolo'!F$5,'4.kolo'!$B$5:$F$5,0),FALSE),"")</f>
        <v>670</v>
      </c>
      <c r="J16" s="4">
        <f>IFERROR(VLOOKUP($B16,'5.kolo'!$B:$F,MATCH('5.kolo'!F$5,'5.kolo'!$B$5:$F$5,0),FALSE),"")</f>
        <v>760</v>
      </c>
      <c r="K16" s="4">
        <f>IFERROR(VLOOKUP($B16,'6.kolo'!$B:$F,MATCH('6.kolo'!F$5,'6.kolo'!$B$5:$F$5,0),FALSE),"")</f>
        <v>700</v>
      </c>
      <c r="L16" s="20">
        <f t="shared" si="0"/>
        <v>720</v>
      </c>
      <c r="M16" s="59">
        <f t="shared" si="1"/>
        <v>2980</v>
      </c>
      <c r="N16" s="14">
        <f t="shared" si="2"/>
        <v>6</v>
      </c>
      <c r="O16" t="s">
        <v>142</v>
      </c>
      <c r="P16" s="14" t="s">
        <v>161</v>
      </c>
      <c r="R16" s="14"/>
    </row>
    <row r="17" spans="1:18">
      <c r="A17" s="4" t="s">
        <v>34</v>
      </c>
      <c r="B17" s="29" t="s">
        <v>44</v>
      </c>
      <c r="C17" s="4">
        <f>IFERROR(VLOOKUP($B17,'seznam hráčů'!$B:$E,MATCH('seznam hráčů'!C$1,'seznam hráčů'!$B$1:$E$1,0),FALSE),"")</f>
        <v>2012</v>
      </c>
      <c r="D17" s="17" t="str">
        <f>IF(C17&lt;MIN('věkové kategorie'!$A$3:$A$8),"",IFERROR(INDEX('věkové kategorie'!$C$3:$C$8,MATCH(C17,'věkové kategorie'!$B$3:$B$8,-1)),""))</f>
        <v>nmlž</v>
      </c>
      <c r="E17" s="4" t="str">
        <f>IFERROR(VLOOKUP($B17,'seznam hráčů'!$B:$F,MATCH('seznam hráčů'!F$1,'seznam hráčů'!$B$1:$F$1,0),FALSE),"")</f>
        <v>Hořovice</v>
      </c>
      <c r="F17" s="4">
        <f>IFERROR(VLOOKUP($B17,'1.kolo'!$B:$F,MATCH('1.kolo'!F$5,'1.kolo'!$B$5:$F$5,0),FALSE),"")</f>
        <v>580</v>
      </c>
      <c r="G17" s="4" t="str">
        <f>IFERROR(VLOOKUP($B17,'2.kolo'!$B:$F,MATCH('2.kolo'!F$5,'2.kolo'!$B$5:$F$5,0),FALSE),"")</f>
        <v/>
      </c>
      <c r="H17" s="4" t="str">
        <f>IFERROR(VLOOKUP($B17,'3.kolo'!$B:$F,MATCH('3.kolo'!F$5,'3.kolo'!$B$5:$F$5,0),FALSE),"")</f>
        <v/>
      </c>
      <c r="I17" s="4">
        <f>IFERROR(VLOOKUP($B17,'4.kolo'!$B:$F,MATCH('4.kolo'!F$5,'4.kolo'!$B$5:$F$5,0),FALSE),"")</f>
        <v>760</v>
      </c>
      <c r="J17" s="4">
        <f>IFERROR(VLOOKUP($B17,'5.kolo'!$B:$F,MATCH('5.kolo'!F$5,'5.kolo'!$B$5:$F$5,0),FALSE),"")</f>
        <v>700</v>
      </c>
      <c r="K17" s="4">
        <f>IFERROR(VLOOKUP($B17,'6.kolo'!$B:$F,MATCH('6.kolo'!F$5,'6.kolo'!$B$5:$F$5,0),FALSE),"")</f>
        <v>790</v>
      </c>
      <c r="L17" s="20">
        <f t="shared" si="0"/>
        <v>707.5</v>
      </c>
      <c r="M17" s="59">
        <f t="shared" si="1"/>
        <v>2830</v>
      </c>
      <c r="N17" s="14">
        <f t="shared" si="2"/>
        <v>4</v>
      </c>
      <c r="P17" s="14" t="s">
        <v>161</v>
      </c>
      <c r="R17" s="14"/>
    </row>
    <row r="18" spans="1:18">
      <c r="A18" s="4" t="s">
        <v>36</v>
      </c>
      <c r="B18" s="29" t="s">
        <v>35</v>
      </c>
      <c r="C18" s="4">
        <f>IFERROR(VLOOKUP($B18,'seznam hráčů'!$B:$E,MATCH('seznam hráčů'!C$1,'seznam hráčů'!$B$1:$E$1,0),FALSE),"")</f>
        <v>2006</v>
      </c>
      <c r="D18" s="17" t="str">
        <f>IF(C18&lt;MIN('věkové kategorie'!$A$3:$A$8),"",IFERROR(INDEX('věkové kategorie'!$C$3:$C$8,MATCH(C18,'věkové kategorie'!$B$3:$B$8,-1)),""))</f>
        <v>dor</v>
      </c>
      <c r="E18" s="4" t="str">
        <f>IFERROR(VLOOKUP($B18,'seznam hráčů'!$B:$F,MATCH('seznam hráčů'!F$1,'seznam hráčů'!$B$1:$F$1,0),FALSE),"")</f>
        <v>Olešná</v>
      </c>
      <c r="F18" s="4">
        <f>IFERROR(VLOOKUP($B18,'1.kolo'!$B:$F,MATCH('1.kolo'!F$5,'1.kolo'!$B$5:$F$5,0),FALSE),"")</f>
        <v>700</v>
      </c>
      <c r="G18" s="4">
        <f>IFERROR(VLOOKUP($B18,'2.kolo'!$B:$F,MATCH('2.kolo'!F$5,'2.kolo'!$B$5:$F$5,0),FALSE),"")</f>
        <v>580</v>
      </c>
      <c r="H18" s="4">
        <f>IFERROR(VLOOKUP($B18,'3.kolo'!$B:$F,MATCH('3.kolo'!F$5,'3.kolo'!$B$5:$F$5,0),FALSE),"")</f>
        <v>640</v>
      </c>
      <c r="I18" s="4">
        <f>IFERROR(VLOOKUP($B18,'4.kolo'!$B:$F,MATCH('4.kolo'!F$5,'4.kolo'!$B$5:$F$5,0),FALSE),"")</f>
        <v>640</v>
      </c>
      <c r="J18" s="4">
        <f>IFERROR(VLOOKUP($B18,'5.kolo'!$B:$F,MATCH('5.kolo'!F$5,'5.kolo'!$B$5:$F$5,0),FALSE),"")</f>
        <v>610</v>
      </c>
      <c r="K18" s="4">
        <f>IFERROR(VLOOKUP($B18,'6.kolo'!$B:$F,MATCH('6.kolo'!F$5,'6.kolo'!$B$5:$F$5,0),FALSE),"")</f>
        <v>640</v>
      </c>
      <c r="L18" s="20">
        <f t="shared" si="0"/>
        <v>635</v>
      </c>
      <c r="M18" s="59">
        <f t="shared" si="1"/>
        <v>2620</v>
      </c>
      <c r="N18" s="14">
        <f t="shared" si="2"/>
        <v>6</v>
      </c>
      <c r="O18" t="s">
        <v>142</v>
      </c>
      <c r="P18" s="14" t="s">
        <v>161</v>
      </c>
      <c r="R18" s="14"/>
    </row>
    <row r="19" spans="1:18">
      <c r="A19" s="4" t="s">
        <v>82</v>
      </c>
      <c r="B19" s="9" t="s">
        <v>75</v>
      </c>
      <c r="C19" s="4">
        <f>IFERROR(VLOOKUP($B19,'seznam hráčů'!$B:$E,MATCH('seznam hráčů'!C$1,'seznam hráčů'!$B$1:$E$1,0),FALSE),"")</f>
        <v>2011</v>
      </c>
      <c r="D19" s="17" t="str">
        <f>IF(C19&lt;MIN('věkové kategorie'!$A$3:$A$8),"",IFERROR(INDEX('věkové kategorie'!$C$3:$C$8,MATCH(C19,'věkové kategorie'!$B$3:$B$8,-1)),""))</f>
        <v>mlž</v>
      </c>
      <c r="E19" s="4" t="str">
        <f>IFERROR(VLOOKUP($B19,'seznam hráčů'!$B:$F,MATCH('seznam hráčů'!F$1,'seznam hráčů'!$B$1:$F$1,0),FALSE),"")</f>
        <v>Zdice</v>
      </c>
      <c r="F19" s="4" t="str">
        <f>IFERROR(VLOOKUP($B19,'1.kolo'!$B:$F,MATCH('1.kolo'!F$5,'1.kolo'!$B$5:$F$5,0),FALSE),"")</f>
        <v/>
      </c>
      <c r="G19" s="4">
        <f>IFERROR(VLOOKUP($B19,'2.kolo'!$B:$F,MATCH('2.kolo'!F$5,'2.kolo'!$B$5:$F$5,0),FALSE),"")</f>
        <v>610</v>
      </c>
      <c r="H19" s="4">
        <f>IFERROR(VLOOKUP($B19,'3.kolo'!$B:$F,MATCH('3.kolo'!F$5,'3.kolo'!$B$5:$F$5,0),FALSE),"")</f>
        <v>640</v>
      </c>
      <c r="I19" s="4">
        <f>IFERROR(VLOOKUP($B19,'4.kolo'!$B:$F,MATCH('4.kolo'!F$5,'4.kolo'!$B$5:$F$5,0),FALSE),"")</f>
        <v>700</v>
      </c>
      <c r="J19" s="4" t="str">
        <f>IFERROR(VLOOKUP($B19,'5.kolo'!$B:$F,MATCH('5.kolo'!F$5,'5.kolo'!$B$5:$F$5,0),FALSE),"")</f>
        <v/>
      </c>
      <c r="K19" s="4">
        <f>IFERROR(VLOOKUP($B19,'6.kolo'!$B:$F,MATCH('6.kolo'!F$5,'6.kolo'!$B$5:$F$5,0),FALSE),"")</f>
        <v>640</v>
      </c>
      <c r="L19" s="20">
        <f t="shared" si="0"/>
        <v>647.5</v>
      </c>
      <c r="M19" s="59">
        <f t="shared" si="1"/>
        <v>2590</v>
      </c>
      <c r="N19" s="14">
        <f t="shared" si="2"/>
        <v>4</v>
      </c>
      <c r="O19" t="s">
        <v>142</v>
      </c>
      <c r="P19" s="14" t="s">
        <v>161</v>
      </c>
      <c r="R19" s="14"/>
    </row>
    <row r="20" spans="1:18">
      <c r="A20" s="4" t="s">
        <v>73</v>
      </c>
      <c r="B20" s="29" t="s">
        <v>50</v>
      </c>
      <c r="C20" s="4">
        <f>IFERROR(VLOOKUP($B20,'seznam hráčů'!$B:$E,MATCH('seznam hráčů'!C$1,'seznam hráčů'!$B$1:$E$1,0),FALSE),"")</f>
        <v>2011</v>
      </c>
      <c r="D20" s="17" t="str">
        <f>IF(C20&lt;MIN('věkové kategorie'!$A$3:$A$8),"",IFERROR(INDEX('věkové kategorie'!$C$3:$C$8,MATCH(C20,'věkové kategorie'!$B$3:$B$8,-1)),""))</f>
        <v>mlž</v>
      </c>
      <c r="E20" s="4" t="str">
        <f>IFERROR(VLOOKUP($B20,'seznam hráčů'!$B:$F,MATCH('seznam hráčů'!F$1,'seznam hráčů'!$B$1:$F$1,0),FALSE),"")</f>
        <v>Olešná</v>
      </c>
      <c r="F20" s="4">
        <f>IFERROR(VLOOKUP($B20,'1.kolo'!$B:$F,MATCH('1.kolo'!F$5,'1.kolo'!$B$5:$F$5,0),FALSE),"")</f>
        <v>510</v>
      </c>
      <c r="G20" s="4">
        <f>IFERROR(VLOOKUP($B20,'2.kolo'!$B:$F,MATCH('2.kolo'!F$5,'2.kolo'!$B$5:$F$5,0),FALSE),"")</f>
        <v>470</v>
      </c>
      <c r="H20" s="4">
        <f>IFERROR(VLOOKUP($B20,'3.kolo'!$B:$F,MATCH('3.kolo'!F$5,'3.kolo'!$B$5:$F$5,0),FALSE),"")</f>
        <v>610</v>
      </c>
      <c r="I20" s="4">
        <f>IFERROR(VLOOKUP($B20,'4.kolo'!$B:$F,MATCH('4.kolo'!F$5,'4.kolo'!$B$5:$F$5,0),FALSE),"")</f>
        <v>730</v>
      </c>
      <c r="J20" s="4">
        <f>IFERROR(VLOOKUP($B20,'5.kolo'!$B:$F,MATCH('5.kolo'!F$5,'5.kolo'!$B$5:$F$5,0),FALSE),"")</f>
        <v>550</v>
      </c>
      <c r="K20" s="4">
        <f>IFERROR(VLOOKUP($B20,'6.kolo'!$B:$F,MATCH('6.kolo'!F$5,'6.kolo'!$B$5:$F$5,0),FALSE),"")</f>
        <v>580</v>
      </c>
      <c r="L20" s="20">
        <f t="shared" si="0"/>
        <v>575</v>
      </c>
      <c r="M20" s="59">
        <f t="shared" si="1"/>
        <v>2470</v>
      </c>
      <c r="N20" s="14">
        <f t="shared" si="2"/>
        <v>6</v>
      </c>
      <c r="O20" t="s">
        <v>142</v>
      </c>
      <c r="P20" s="14" t="s">
        <v>161</v>
      </c>
    </row>
    <row r="21" spans="1:18">
      <c r="A21" s="4" t="s">
        <v>127</v>
      </c>
      <c r="B21" s="29" t="s">
        <v>55</v>
      </c>
      <c r="C21" s="4">
        <f>IFERROR(VLOOKUP($B21,'seznam hráčů'!$B:$E,MATCH('seznam hráčů'!C$1,'seznam hráčů'!$B$1:$E$1,0),FALSE),"")</f>
        <v>2011</v>
      </c>
      <c r="D21" s="17" t="str">
        <f>IF(C21&lt;MIN('věkové kategorie'!$A$3:$A$8),"",IFERROR(INDEX('věkové kategorie'!$C$3:$C$8,MATCH(C21,'věkové kategorie'!$B$3:$B$8,-1)),""))</f>
        <v>mlž</v>
      </c>
      <c r="E21" s="4" t="str">
        <f>IFERROR(VLOOKUP($B21,'seznam hráčů'!$B:$F,MATCH('seznam hráčů'!F$1,'seznam hráčů'!$B$1:$F$1,0),FALSE),"")</f>
        <v>Hořovice</v>
      </c>
      <c r="F21" s="4">
        <f>IFERROR(VLOOKUP($B21,'1.kolo'!$B:$F,MATCH('1.kolo'!F$5,'1.kolo'!$B$5:$F$5,0),FALSE),"")</f>
        <v>470</v>
      </c>
      <c r="G21" s="4">
        <f>IFERROR(VLOOKUP($B21,'2.kolo'!$B:$F,MATCH('2.kolo'!F$5,'2.kolo'!$B$5:$F$5,0),FALSE),"")</f>
        <v>490</v>
      </c>
      <c r="H21" s="4" t="str">
        <f>IFERROR(VLOOKUP($B21,'3.kolo'!$B:$F,MATCH('3.kolo'!F$5,'3.kolo'!$B$5:$F$5,0),FALSE),"")</f>
        <v/>
      </c>
      <c r="I21" s="4">
        <f>IFERROR(VLOOKUP($B21,'4.kolo'!$B:$F,MATCH('4.kolo'!F$5,'4.kolo'!$B$5:$F$5,0),FALSE),"")</f>
        <v>610</v>
      </c>
      <c r="J21" s="4">
        <f>IFERROR(VLOOKUP($B21,'5.kolo'!$B:$F,MATCH('5.kolo'!F$5,'5.kolo'!$B$5:$F$5,0),FALSE),"")</f>
        <v>640</v>
      </c>
      <c r="K21" s="4">
        <f>IFERROR(VLOOKUP($B21,'6.kolo'!$B:$F,MATCH('6.kolo'!F$5,'6.kolo'!$B$5:$F$5,0),FALSE),"")</f>
        <v>610</v>
      </c>
      <c r="L21" s="20">
        <f t="shared" si="0"/>
        <v>564</v>
      </c>
      <c r="M21" s="59">
        <f t="shared" si="1"/>
        <v>2350</v>
      </c>
      <c r="N21" s="14">
        <f t="shared" si="2"/>
        <v>5</v>
      </c>
      <c r="P21" s="14" t="s">
        <v>161</v>
      </c>
    </row>
    <row r="22" spans="1:18">
      <c r="A22" s="4" t="s">
        <v>127</v>
      </c>
      <c r="B22" s="29" t="s">
        <v>46</v>
      </c>
      <c r="C22" s="4">
        <f>IFERROR(VLOOKUP($B22,'seznam hráčů'!$B:$E,MATCH('seznam hráčů'!C$1,'seznam hráčů'!$B$1:$E$1,0),FALSE),"")</f>
        <v>2013</v>
      </c>
      <c r="D22" s="17" t="str">
        <f>IF(C22&lt;MIN('věkové kategorie'!$A$3:$A$8),"",IFERROR(INDEX('věkové kategorie'!$C$3:$C$8,MATCH(C22,'věkové kategorie'!$B$3:$B$8,-1)),""))</f>
        <v>nmlž</v>
      </c>
      <c r="E22" s="4" t="str">
        <f>IFERROR(VLOOKUP($B22,'seznam hráčů'!$B:$F,MATCH('seznam hráčů'!F$1,'seznam hráčů'!$B$1:$F$1,0),FALSE),"")</f>
        <v>Kr.Dvůr</v>
      </c>
      <c r="F22" s="4">
        <f>IFERROR(VLOOKUP($B22,'1.kolo'!$B:$F,MATCH('1.kolo'!F$5,'1.kolo'!$B$5:$F$5,0),FALSE),"")</f>
        <v>550</v>
      </c>
      <c r="G22" s="4">
        <f>IFERROR(VLOOKUP($B22,'2.kolo'!$B:$F,MATCH('2.kolo'!F$5,'2.kolo'!$B$5:$F$5,0),FALSE),"")</f>
        <v>550</v>
      </c>
      <c r="H22" s="4" t="str">
        <f>IFERROR(VLOOKUP($B22,'3.kolo'!$B:$F,MATCH('3.kolo'!F$5,'3.kolo'!$B$5:$F$5,0),FALSE),"")</f>
        <v/>
      </c>
      <c r="I22" s="4">
        <f>IFERROR(VLOOKUP($B22,'4.kolo'!$B:$F,MATCH('4.kolo'!F$5,'4.kolo'!$B$5:$F$5,0),FALSE),"")</f>
        <v>640</v>
      </c>
      <c r="J22" s="4" t="str">
        <f>IFERROR(VLOOKUP($B22,'5.kolo'!$B:$F,MATCH('5.kolo'!F$5,'5.kolo'!$B$5:$F$5,0),FALSE),"")</f>
        <v/>
      </c>
      <c r="K22" s="4">
        <f>IFERROR(VLOOKUP($B22,'6.kolo'!$B:$F,MATCH('6.kolo'!F$5,'6.kolo'!$B$5:$F$5,0),FALSE),"")</f>
        <v>610</v>
      </c>
      <c r="L22" s="20">
        <f t="shared" si="0"/>
        <v>587.5</v>
      </c>
      <c r="M22" s="59">
        <f t="shared" si="1"/>
        <v>2350</v>
      </c>
      <c r="N22" s="14">
        <f t="shared" si="2"/>
        <v>4</v>
      </c>
      <c r="O22" t="s">
        <v>142</v>
      </c>
      <c r="P22" s="14" t="s">
        <v>161</v>
      </c>
    </row>
    <row r="23" spans="1:18">
      <c r="A23" s="4" t="s">
        <v>43</v>
      </c>
      <c r="B23" s="29" t="s">
        <v>27</v>
      </c>
      <c r="C23" s="4">
        <f>IFERROR(VLOOKUP($B23,'seznam hráčů'!$B:$E,MATCH('seznam hráčů'!C$1,'seznam hráčů'!$B$1:$E$1,0),FALSE),"")</f>
        <v>2009</v>
      </c>
      <c r="D23" s="17" t="str">
        <f>IF(C23&lt;MIN('věkové kategorie'!$A$3:$A$8),"",IFERROR(INDEX('věkové kategorie'!$C$3:$C$8,MATCH(C23,'věkové kategorie'!$B$3:$B$8,-1)),""))</f>
        <v>stž</v>
      </c>
      <c r="E23" s="4" t="str">
        <f>IFERROR(VLOOKUP($B23,'seznam hráčů'!$B:$F,MATCH('seznam hráčů'!F$1,'seznam hráčů'!$B$1:$F$1,0),FALSE),"")</f>
        <v>Kr.Dvůr</v>
      </c>
      <c r="F23" s="4">
        <f>IFERROR(VLOOKUP($B23,'1.kolo'!$B:$F,MATCH('1.kolo'!F$5,'1.kolo'!$B$5:$F$5,0),FALSE),"")</f>
        <v>820</v>
      </c>
      <c r="G23" s="4">
        <f>IFERROR(VLOOKUP($B23,'2.kolo'!$B:$F,MATCH('2.kolo'!F$5,'2.kolo'!$B$5:$F$5,0),FALSE),"")</f>
        <v>820</v>
      </c>
      <c r="H23" s="4">
        <f>IFERROR(VLOOKUP($B23,'3.kolo'!$B:$F,MATCH('3.kolo'!F$5,'3.kolo'!$B$5:$F$5,0),FALSE),"")</f>
        <v>700</v>
      </c>
      <c r="I23" s="4" t="str">
        <f>IFERROR(VLOOKUP($B23,'4.kolo'!$B:$F,MATCH('4.kolo'!F$5,'4.kolo'!$B$5:$F$5,0),FALSE),"")</f>
        <v/>
      </c>
      <c r="J23" s="4" t="str">
        <f>IFERROR(VLOOKUP($B23,'5.kolo'!$B:$F,MATCH('5.kolo'!F$5,'5.kolo'!$B$5:$F$5,0),FALSE),"")</f>
        <v/>
      </c>
      <c r="K23" s="4" t="str">
        <f>IFERROR(VLOOKUP($B23,'6.kolo'!$B:$F,MATCH('6.kolo'!F$5,'6.kolo'!$B$5:$F$5,0),FALSE),"")</f>
        <v/>
      </c>
      <c r="L23" s="20">
        <f t="shared" si="0"/>
        <v>780</v>
      </c>
      <c r="M23" s="59">
        <f>LARGE(F23:K23,1)+LARGE(F23:K23,2)+LARGE(F23:K23,3)</f>
        <v>2340</v>
      </c>
      <c r="N23" s="14">
        <f t="shared" si="2"/>
        <v>3</v>
      </c>
      <c r="P23" s="14" t="s">
        <v>161</v>
      </c>
    </row>
    <row r="24" spans="1:18">
      <c r="A24" s="4" t="s">
        <v>45</v>
      </c>
      <c r="B24" s="29" t="s">
        <v>48</v>
      </c>
      <c r="C24" s="4">
        <f>IFERROR(VLOOKUP($B24,'seznam hráčů'!$B:$E,MATCH('seznam hráčů'!C$1,'seznam hráčů'!$B$1:$E$1,0),FALSE),"")</f>
        <v>2011</v>
      </c>
      <c r="D24" s="17" t="str">
        <f>IF(C24&lt;MIN('věkové kategorie'!$A$3:$A$8),"",IFERROR(INDEX('věkové kategorie'!$C$3:$C$8,MATCH(C24,'věkové kategorie'!$B$3:$B$8,-1)),""))</f>
        <v>mlž</v>
      </c>
      <c r="E24" s="4" t="str">
        <f>IFERROR(VLOOKUP($B24,'seznam hráčů'!$B:$F,MATCH('seznam hráčů'!F$1,'seznam hráčů'!$B$1:$F$1,0),FALSE),"")</f>
        <v>Lochovice</v>
      </c>
      <c r="F24" s="4">
        <f>IFERROR(VLOOKUP($B24,'1.kolo'!$B:$F,MATCH('1.kolo'!F$5,'1.kolo'!$B$5:$F$5,0),FALSE),"")</f>
        <v>530</v>
      </c>
      <c r="G24" s="4">
        <f>IFERROR(VLOOKUP($B24,'2.kolo'!$B:$F,MATCH('2.kolo'!F$5,'2.kolo'!$B$5:$F$5,0),FALSE),"")</f>
        <v>530</v>
      </c>
      <c r="H24" s="4" t="str">
        <f>IFERROR(VLOOKUP($B24,'3.kolo'!$B:$F,MATCH('3.kolo'!F$5,'3.kolo'!$B$5:$F$5,0),FALSE),"")</f>
        <v/>
      </c>
      <c r="I24" s="4">
        <f>IFERROR(VLOOKUP($B24,'4.kolo'!$B:$F,MATCH('4.kolo'!F$5,'4.kolo'!$B$5:$F$5,0),FALSE),"")</f>
        <v>580</v>
      </c>
      <c r="J24" s="4">
        <f>IFERROR(VLOOKUP($B24,'5.kolo'!$B:$F,MATCH('5.kolo'!F$5,'5.kolo'!$B$5:$F$5,0),FALSE),"")</f>
        <v>580</v>
      </c>
      <c r="K24" s="4">
        <f>IFERROR(VLOOKUP($B24,'6.kolo'!$B:$F,MATCH('6.kolo'!F$5,'6.kolo'!$B$5:$F$5,0),FALSE),"")</f>
        <v>550</v>
      </c>
      <c r="L24" s="20">
        <f t="shared" si="0"/>
        <v>554</v>
      </c>
      <c r="M24" s="59">
        <f>LARGE(F24:K24,1)+LARGE(F24:K24,2)+LARGE(F24:K24,3)+LARGE(F24:K24,4)</f>
        <v>2240</v>
      </c>
      <c r="N24" s="14">
        <f t="shared" si="2"/>
        <v>5</v>
      </c>
      <c r="O24" t="s">
        <v>142</v>
      </c>
      <c r="P24" s="14" t="s">
        <v>161</v>
      </c>
    </row>
    <row r="25" spans="1:18">
      <c r="A25" s="4" t="s">
        <v>47</v>
      </c>
      <c r="B25" s="29" t="s">
        <v>33</v>
      </c>
      <c r="C25" s="4">
        <f>IFERROR(VLOOKUP($B25,'seznam hráčů'!$B:$E,MATCH('seznam hráčů'!C$1,'seznam hráčů'!$B$1:$E$1,0),FALSE),"")</f>
        <v>2010</v>
      </c>
      <c r="D25" s="17" t="str">
        <f>IF(C25&lt;MIN('věkové kategorie'!$A$3:$A$8),"",IFERROR(INDEX('věkové kategorie'!$C$3:$C$8,MATCH(C25,'věkové kategorie'!$B$3:$B$8,-1)),""))</f>
        <v>mlž</v>
      </c>
      <c r="E25" s="4" t="str">
        <f>IFERROR(VLOOKUP($B25,'seznam hráčů'!$B:$F,MATCH('seznam hráčů'!F$1,'seznam hráčů'!$B$1:$F$1,0),FALSE),"")</f>
        <v>Zdice</v>
      </c>
      <c r="F25" s="4">
        <f>IFERROR(VLOOKUP($B25,'1.kolo'!$B:$F,MATCH('1.kolo'!F$5,'1.kolo'!$B$5:$F$5,0),FALSE),"")</f>
        <v>730</v>
      </c>
      <c r="G25" s="4" t="str">
        <f>IFERROR(VLOOKUP($B25,'2.kolo'!$B:$F,MATCH('2.kolo'!F$5,'2.kolo'!$B$5:$F$5,0),FALSE),"")</f>
        <v/>
      </c>
      <c r="H25" s="4" t="str">
        <f>IFERROR(VLOOKUP($B25,'3.kolo'!$B:$F,MATCH('3.kolo'!F$5,'3.kolo'!$B$5:$F$5,0),FALSE),"")</f>
        <v/>
      </c>
      <c r="I25" s="4" t="str">
        <f>IFERROR(VLOOKUP($B25,'4.kolo'!$B:$F,MATCH('4.kolo'!F$5,'4.kolo'!$B$5:$F$5,0),FALSE),"")</f>
        <v/>
      </c>
      <c r="J25" s="4">
        <f>IFERROR(VLOOKUP($B25,'5.kolo'!$B:$F,MATCH('5.kolo'!F$5,'5.kolo'!$B$5:$F$5,0),FALSE),"")</f>
        <v>730</v>
      </c>
      <c r="K25" s="4">
        <f>IFERROR(VLOOKUP($B25,'6.kolo'!$B:$F,MATCH('6.kolo'!F$5,'6.kolo'!$B$5:$F$5,0),FALSE),"")</f>
        <v>670</v>
      </c>
      <c r="L25" s="20">
        <f t="shared" si="0"/>
        <v>710</v>
      </c>
      <c r="M25" s="59">
        <f>LARGE(F25:K25,1)+LARGE(F25:K25,2)+LARGE(F25:K25,3)</f>
        <v>2130</v>
      </c>
      <c r="N25" s="14">
        <f t="shared" si="2"/>
        <v>3</v>
      </c>
      <c r="O25" t="s">
        <v>142</v>
      </c>
      <c r="P25" s="14" t="s">
        <v>161</v>
      </c>
    </row>
    <row r="26" spans="1:18">
      <c r="A26" s="4" t="s">
        <v>49</v>
      </c>
      <c r="B26" s="9" t="s">
        <v>24</v>
      </c>
      <c r="C26" s="4">
        <f>IFERROR(VLOOKUP($B26,'seznam hráčů'!$B:$E,MATCH('seznam hráčů'!C$1,'seznam hráčů'!$B$1:$E$1,0),FALSE),"")</f>
        <v>2007</v>
      </c>
      <c r="D26" s="17" t="str">
        <f>IF(C26&lt;MIN('věkové kategorie'!$A$3:$A$8),"",IFERROR(INDEX('věkové kategorie'!$C$3:$C$8,MATCH(C26,'věkové kategorie'!$B$3:$B$8,-1)),""))</f>
        <v>dor</v>
      </c>
      <c r="E26" s="4" t="str">
        <f>IFERROR(VLOOKUP($B26,'seznam hráčů'!$B:$F,MATCH('seznam hráčů'!F$1,'seznam hráčů'!$B$1:$F$1,0),FALSE),"")</f>
        <v>Žebrák</v>
      </c>
      <c r="F26" s="4">
        <f>IFERROR(VLOOKUP($B26,'1.kolo'!$B:$F,MATCH('1.kolo'!F$5,'1.kolo'!$B$5:$F$5,0),FALSE),"")</f>
        <v>790</v>
      </c>
      <c r="G26" s="4" t="str">
        <f>IFERROR(VLOOKUP($B26,'2.kolo'!$B:$F,MATCH('2.kolo'!F$5,'2.kolo'!$B$5:$F$5,0),FALSE),"")</f>
        <v/>
      </c>
      <c r="H26" s="4">
        <f>IFERROR(VLOOKUP($B26,'3.kolo'!$B:$F,MATCH('3.kolo'!F$5,'3.kolo'!$B$5:$F$5,0),FALSE),"")</f>
        <v>670</v>
      </c>
      <c r="I26" s="4" t="str">
        <f>IFERROR(VLOOKUP($B26,'4.kolo'!$B:$F,MATCH('4.kolo'!F$5,'4.kolo'!$B$5:$F$5,0),FALSE),"")</f>
        <v/>
      </c>
      <c r="J26" s="4">
        <f>IFERROR(VLOOKUP($B26,'5.kolo'!$B:$F,MATCH('5.kolo'!F$5,'5.kolo'!$B$5:$F$5,0),FALSE),"")</f>
        <v>640</v>
      </c>
      <c r="K26" s="4" t="str">
        <f>IFERROR(VLOOKUP($B26,'6.kolo'!$B:$F,MATCH('6.kolo'!F$5,'6.kolo'!$B$5:$F$5,0),FALSE),"")</f>
        <v/>
      </c>
      <c r="L26" s="20">
        <f t="shared" si="0"/>
        <v>700</v>
      </c>
      <c r="M26" s="59">
        <f>LARGE(F26:K26,1)+LARGE(F26:K26,2)+LARGE(F26:K26,3)</f>
        <v>2100</v>
      </c>
      <c r="N26" s="14">
        <f t="shared" si="2"/>
        <v>3</v>
      </c>
      <c r="O26" t="s">
        <v>142</v>
      </c>
      <c r="P26" s="14" t="s">
        <v>161</v>
      </c>
    </row>
    <row r="27" spans="1:18">
      <c r="A27" s="4" t="s">
        <v>86</v>
      </c>
      <c r="B27" s="9" t="s">
        <v>57</v>
      </c>
      <c r="C27" s="4">
        <f>IFERROR(VLOOKUP($B27,'seznam hráčů'!$B:$E,MATCH('seznam hráčů'!C$1,'seznam hráčů'!$B$1:$E$1,0),FALSE),"")</f>
        <v>2014</v>
      </c>
      <c r="D27" s="17" t="str">
        <f>IF(C27&lt;MIN('věkové kategorie'!$A$3:$A$8),"",IFERROR(INDEX('věkové kategorie'!$C$3:$C$8,MATCH(C27,'věkové kategorie'!$B$3:$B$8,-1)),""))</f>
        <v>nmlž</v>
      </c>
      <c r="E27" s="4" t="str">
        <f>IFERROR(VLOOKUP($B27,'seznam hráčů'!$B:$F,MATCH('seznam hráčů'!F$1,'seznam hráčů'!$B$1:$F$1,0),FALSE),"")</f>
        <v>Hořovice</v>
      </c>
      <c r="F27" s="4">
        <f>IFERROR(VLOOKUP($B27,'1.kolo'!$B:$F,MATCH('1.kolo'!F$5,'1.kolo'!$B$5:$F$5,0),FALSE),"")</f>
        <v>450</v>
      </c>
      <c r="G27" s="4" t="str">
        <f>IFERROR(VLOOKUP($B27,'2.kolo'!$B:$F,MATCH('2.kolo'!F$5,'2.kolo'!$B$5:$F$5,0),FALSE),"")</f>
        <v/>
      </c>
      <c r="H27" s="4">
        <f>IFERROR(VLOOKUP($B27,'3.kolo'!$B:$F,MATCH('3.kolo'!F$5,'3.kolo'!$B$5:$F$5,0),FALSE),"")</f>
        <v>580</v>
      </c>
      <c r="I27" s="4">
        <f>IFERROR(VLOOKUP($B27,'4.kolo'!$B:$F,MATCH('4.kolo'!F$5,'4.kolo'!$B$5:$F$5,0),FALSE),"")</f>
        <v>510</v>
      </c>
      <c r="J27" s="4">
        <f>IFERROR(VLOOKUP($B27,'5.kolo'!$B:$F,MATCH('5.kolo'!F$5,'5.kolo'!$B$5:$F$5,0),FALSE),"")</f>
        <v>490</v>
      </c>
      <c r="K27" s="4">
        <f>IFERROR(VLOOKUP($B27,'6.kolo'!$B:$F,MATCH('6.kolo'!F$5,'6.kolo'!$B$5:$F$5,0),FALSE),"")</f>
        <v>510</v>
      </c>
      <c r="L27" s="20">
        <f t="shared" si="0"/>
        <v>508</v>
      </c>
      <c r="M27" s="59">
        <f>LARGE(F27:K27,1)+LARGE(F27:K27,2)+LARGE(F27:K27,3)+LARGE(F27:K27,4)</f>
        <v>2090</v>
      </c>
      <c r="N27" s="14">
        <f t="shared" si="2"/>
        <v>5</v>
      </c>
      <c r="P27" s="14" t="s">
        <v>161</v>
      </c>
    </row>
    <row r="28" spans="1:18">
      <c r="A28" s="4" t="s">
        <v>52</v>
      </c>
      <c r="B28" s="29" t="s">
        <v>77</v>
      </c>
      <c r="C28" s="4">
        <f>IFERROR(VLOOKUP($B28,'seznam hráčů'!$B:$E,MATCH('seznam hráčů'!C$1,'seznam hráčů'!$B$1:$E$1,0),FALSE),"")</f>
        <v>2012</v>
      </c>
      <c r="D28" s="17" t="str">
        <f>IF(C28&lt;MIN('věkové kategorie'!$A$3:$A$8),"",IFERROR(INDEX('věkové kategorie'!$C$3:$C$8,MATCH(C28,'věkové kategorie'!$B$3:$B$8,-1)),""))</f>
        <v>nmlž</v>
      </c>
      <c r="E28" s="4" t="str">
        <f>IFERROR(VLOOKUP($B28,'seznam hráčů'!$B:$F,MATCH('seznam hráčů'!F$1,'seznam hráčů'!$B$1:$F$1,0),FALSE),"")</f>
        <v>Kr.Dvůr</v>
      </c>
      <c r="F28" s="4" t="str">
        <f>IFERROR(VLOOKUP($B28,'1.kolo'!$B:$F,MATCH('1.kolo'!F$5,'1.kolo'!$B$5:$F$5,0),FALSE),"")</f>
        <v/>
      </c>
      <c r="G28" s="4">
        <f>IFERROR(VLOOKUP($B28,'2.kolo'!$B:$F,MATCH('2.kolo'!F$5,'2.kolo'!$B$5:$F$5,0),FALSE),"")</f>
        <v>410</v>
      </c>
      <c r="H28" s="4">
        <f>IFERROR(VLOOKUP($B28,'3.kolo'!$B:$F,MATCH('3.kolo'!F$5,'3.kolo'!$B$5:$F$5,0),FALSE),"")</f>
        <v>530</v>
      </c>
      <c r="I28" s="4">
        <f>IFERROR(VLOOKUP($B28,'4.kolo'!$B:$F,MATCH('4.kolo'!F$5,'4.kolo'!$B$5:$F$5,0),FALSE),"")</f>
        <v>550</v>
      </c>
      <c r="J28" s="4" t="str">
        <f>IFERROR(VLOOKUP($B28,'5.kolo'!$B:$F,MATCH('5.kolo'!F$5,'5.kolo'!$B$5:$F$5,0),FALSE),"")</f>
        <v/>
      </c>
      <c r="K28" s="4">
        <f>IFERROR(VLOOKUP($B28,'6.kolo'!$B:$F,MATCH('6.kolo'!F$5,'6.kolo'!$B$5:$F$5,0),FALSE),"")</f>
        <v>530</v>
      </c>
      <c r="L28" s="20">
        <f t="shared" si="0"/>
        <v>505</v>
      </c>
      <c r="M28" s="59">
        <f>LARGE(F28:K28,1)+LARGE(F28:K28,2)+LARGE(F28:K28,3)+LARGE(F28:K28,4)</f>
        <v>2020</v>
      </c>
      <c r="N28" s="14">
        <f t="shared" si="2"/>
        <v>4</v>
      </c>
      <c r="P28" s="14" t="s">
        <v>161</v>
      </c>
    </row>
    <row r="29" spans="1:18">
      <c r="A29" s="4" t="s">
        <v>54</v>
      </c>
      <c r="B29" s="29" t="s">
        <v>61</v>
      </c>
      <c r="C29" s="4">
        <f>IFERROR(VLOOKUP($B29,'seznam hráčů'!$B:$E,MATCH('seznam hráčů'!C$1,'seznam hráčů'!$B$1:$E$1,0),FALSE),"")</f>
        <v>2010</v>
      </c>
      <c r="D29" s="17" t="str">
        <f>IF(C29&lt;MIN('věkové kategorie'!$A$3:$A$8),"",IFERROR(INDEX('věkové kategorie'!$C$3:$C$8,MATCH(C29,'věkové kategorie'!$B$3:$B$8,-1)),""))</f>
        <v>mlž</v>
      </c>
      <c r="E29" s="4" t="str">
        <f>IFERROR(VLOOKUP($B29,'seznam hráčů'!$B:$F,MATCH('seznam hráčů'!F$1,'seznam hráčů'!$B$1:$F$1,0),FALSE),"")</f>
        <v>Hořovice</v>
      </c>
      <c r="F29" s="4">
        <f>IFERROR(VLOOKUP($B29,'1.kolo'!$B:$F,MATCH('1.kolo'!F$5,'1.kolo'!$B$5:$F$5,0),FALSE),"")</f>
        <v>410</v>
      </c>
      <c r="G29" s="4">
        <f>IFERROR(VLOOKUP($B29,'2.kolo'!$B:$F,MATCH('2.kolo'!F$5,'2.kolo'!$B$5:$F$5,0),FALSE),"")</f>
        <v>430</v>
      </c>
      <c r="H29" s="4">
        <f>IFERROR(VLOOKUP($B29,'3.kolo'!$B:$F,MATCH('3.kolo'!F$5,'3.kolo'!$B$5:$F$5,0),FALSE),"")</f>
        <v>550</v>
      </c>
      <c r="I29" s="4">
        <f>IFERROR(VLOOKUP($B29,'4.kolo'!$B:$F,MATCH('4.kolo'!F$5,'4.kolo'!$B$5:$F$5,0),FALSE),"")</f>
        <v>530</v>
      </c>
      <c r="J29" s="4" t="str">
        <f>IFERROR(VLOOKUP($B29,'5.kolo'!$B:$F,MATCH('5.kolo'!F$5,'5.kolo'!$B$5:$F$5,0),FALSE),"")</f>
        <v/>
      </c>
      <c r="K29" s="4">
        <f>IFERROR(VLOOKUP($B29,'6.kolo'!$B:$F,MATCH('6.kolo'!F$5,'6.kolo'!$B$5:$F$5,0),FALSE),"")</f>
        <v>450</v>
      </c>
      <c r="L29" s="20">
        <f t="shared" si="0"/>
        <v>474</v>
      </c>
      <c r="M29" s="59">
        <f>LARGE(F29:K29,1)+LARGE(F29:K29,2)+LARGE(F29:K29,3)+LARGE(F29:K29,4)</f>
        <v>1960</v>
      </c>
      <c r="N29" s="14">
        <f t="shared" si="2"/>
        <v>5</v>
      </c>
      <c r="O29" t="s">
        <v>142</v>
      </c>
      <c r="P29" s="14" t="s">
        <v>161</v>
      </c>
    </row>
    <row r="30" spans="1:18" hidden="1">
      <c r="A30" s="4" t="s">
        <v>56</v>
      </c>
      <c r="B30" s="29" t="s">
        <v>14</v>
      </c>
      <c r="C30" s="4">
        <f>IFERROR(VLOOKUP($B30,'seznam hráčů'!$B:$E,MATCH('seznam hráčů'!C$1,'seznam hráčů'!$B$1:$E$1,0),FALSE),"")</f>
        <v>2010</v>
      </c>
      <c r="D30" s="17" t="str">
        <f>IF(C30&lt;MIN('věkové kategorie'!$A$3:$A$8),"",IFERROR(INDEX('věkové kategorie'!$C$3:$C$8,MATCH(C30,'věkové kategorie'!$B$3:$B$8,-1)),""))</f>
        <v>mlž</v>
      </c>
      <c r="E30" s="4" t="str">
        <f>IFERROR(VLOOKUP($B30,'seznam hráčů'!$B:$F,MATCH('seznam hráčů'!F$1,'seznam hráčů'!$B$1:$F$1,0),FALSE),"")</f>
        <v>Kr.Dvůr</v>
      </c>
      <c r="F30" s="4">
        <f>IFERROR(VLOOKUP($B30,'1.kolo'!$B:$F,MATCH('1.kolo'!F$5,'1.kolo'!$B$5:$F$5,0),FALSE),"")</f>
        <v>940</v>
      </c>
      <c r="G30" s="4">
        <f>IFERROR(VLOOKUP($B30,'2.kolo'!$B:$F,MATCH('2.kolo'!F$5,'2.kolo'!$B$5:$F$5,0),FALSE),"")</f>
        <v>850</v>
      </c>
      <c r="H30" s="4" t="str">
        <f>IFERROR(VLOOKUP($B30,'3.kolo'!$B:$F,MATCH('3.kolo'!F$5,'3.kolo'!$B$5:$F$5,0),FALSE),"")</f>
        <v/>
      </c>
      <c r="I30" s="4" t="str">
        <f>IFERROR(VLOOKUP($B30,'4.kolo'!$B:$F,MATCH('4.kolo'!F$5,'4.kolo'!$B$5:$F$5,0),FALSE),"")</f>
        <v/>
      </c>
      <c r="J30" s="4" t="str">
        <f>IFERROR(VLOOKUP($B30,'5.kolo'!$B:$F,MATCH('5.kolo'!F$5,'5.kolo'!$B$5:$F$5,0),FALSE),"")</f>
        <v/>
      </c>
      <c r="K30" s="4" t="str">
        <f>IFERROR(VLOOKUP($B30,'6.kolo'!$B:$F,MATCH('6.kolo'!F$5,'6.kolo'!$B$5:$F$5,0),FALSE),"")</f>
        <v/>
      </c>
      <c r="L30" s="20">
        <f t="shared" si="0"/>
        <v>895</v>
      </c>
      <c r="M30" s="59">
        <f>LARGE(F30:K30,1)+LARGE(F30:K30,2)</f>
        <v>1790</v>
      </c>
      <c r="N30" s="14">
        <f t="shared" si="2"/>
        <v>2</v>
      </c>
      <c r="Q30">
        <v>0</v>
      </c>
    </row>
    <row r="31" spans="1:18">
      <c r="A31" s="4" t="s">
        <v>162</v>
      </c>
      <c r="B31" s="29" t="s">
        <v>37</v>
      </c>
      <c r="C31" s="4">
        <f>IFERROR(VLOOKUP($B31,'seznam hráčů'!$B:$E,MATCH('seznam hráčů'!C$1,'seznam hráčů'!$B$1:$E$1,0),FALSE),"")</f>
        <v>2007</v>
      </c>
      <c r="D31" s="17" t="str">
        <f>IF(C31&lt;MIN('věkové kategorie'!$A$3:$A$8),"",IFERROR(INDEX('věkové kategorie'!$C$3:$C$8,MATCH(C31,'věkové kategorie'!$B$3:$B$8,-1)),""))</f>
        <v>dor</v>
      </c>
      <c r="E31" s="4" t="str">
        <f>IFERROR(VLOOKUP($B31,'seznam hráčů'!$B:$F,MATCH('seznam hráčů'!F$1,'seznam hráčů'!$B$1:$F$1,0),FALSE),"")</f>
        <v>Žebrák</v>
      </c>
      <c r="F31" s="4">
        <f>IFERROR(VLOOKUP($B31,'1.kolo'!$B:$F,MATCH('1.kolo'!F$5,'1.kolo'!$B$5:$F$5,0),FALSE),"")</f>
        <v>670</v>
      </c>
      <c r="G31" s="4">
        <f>IFERROR(VLOOKUP($B31,'2.kolo'!$B:$F,MATCH('2.kolo'!F$5,'2.kolo'!$B$5:$F$5,0),FALSE),"")</f>
        <v>510</v>
      </c>
      <c r="H31" s="4" t="str">
        <f>IFERROR(VLOOKUP($B31,'3.kolo'!$B:$F,MATCH('3.kolo'!F$5,'3.kolo'!$B$5:$F$5,0),FALSE),"")</f>
        <v/>
      </c>
      <c r="I31" s="4" t="str">
        <f>IFERROR(VLOOKUP($B31,'4.kolo'!$B:$F,MATCH('4.kolo'!F$5,'4.kolo'!$B$5:$F$5,0),FALSE),"")</f>
        <v/>
      </c>
      <c r="J31" s="4">
        <f>IFERROR(VLOOKUP($B31,'5.kolo'!$B:$F,MATCH('5.kolo'!F$5,'5.kolo'!$B$5:$F$5,0),FALSE),"")</f>
        <v>610</v>
      </c>
      <c r="K31" s="4" t="str">
        <f>IFERROR(VLOOKUP($B31,'6.kolo'!$B:$F,MATCH('6.kolo'!F$5,'6.kolo'!$B$5:$F$5,0),FALSE),"")</f>
        <v/>
      </c>
      <c r="L31" s="20">
        <f t="shared" si="0"/>
        <v>596.66666666666663</v>
      </c>
      <c r="M31" s="59">
        <f>LARGE(F31:K31,1)+LARGE(F31:K31,2)+LARGE(F31:K31,3)</f>
        <v>1790</v>
      </c>
      <c r="N31" s="14">
        <f t="shared" si="2"/>
        <v>3</v>
      </c>
      <c r="O31" t="s">
        <v>142</v>
      </c>
      <c r="P31" s="14" t="s">
        <v>161</v>
      </c>
    </row>
    <row r="32" spans="1:18">
      <c r="A32" s="4" t="s">
        <v>162</v>
      </c>
      <c r="B32" s="29" t="s">
        <v>16</v>
      </c>
      <c r="C32" s="4">
        <f>IFERROR(VLOOKUP($B32,'seznam hráčů'!$B:$E,MATCH('seznam hráčů'!C$1,'seznam hráčů'!$B$1:$E$1,0),FALSE),"")</f>
        <v>2009</v>
      </c>
      <c r="D32" s="17" t="str">
        <f>IF(C32&lt;MIN('věkové kategorie'!$A$3:$A$8),"",IFERROR(INDEX('věkové kategorie'!$C$3:$C$8,MATCH(C32,'věkové kategorie'!$B$3:$B$8,-1)),""))</f>
        <v>stž</v>
      </c>
      <c r="E32" s="4" t="str">
        <f>IFERROR(VLOOKUP($B32,'seznam hráčů'!$B:$F,MATCH('seznam hráčů'!F$1,'seznam hráčů'!$B$1:$F$1,0),FALSE),"")</f>
        <v>Kr.Dvůr</v>
      </c>
      <c r="F32" s="4">
        <f>IFERROR(VLOOKUP($B32,'1.kolo'!$B:$F,MATCH('1.kolo'!F$5,'1.kolo'!$B$5:$F$5,0),FALSE),"")</f>
        <v>910</v>
      </c>
      <c r="G32" s="4">
        <f>IFERROR(VLOOKUP($B32,'2.kolo'!$B:$F,MATCH('2.kolo'!F$5,'2.kolo'!$B$5:$F$5,0),FALSE),"")</f>
        <v>880</v>
      </c>
      <c r="H32" s="4" t="str">
        <f>IFERROR(VLOOKUP($B32,'3.kolo'!$B:$F,MATCH('3.kolo'!F$5,'3.kolo'!$B$5:$F$5,0),FALSE),"")</f>
        <v/>
      </c>
      <c r="I32" s="4" t="str">
        <f>IFERROR(VLOOKUP($B32,'4.kolo'!$B:$F,MATCH('4.kolo'!F$5,'4.kolo'!$B$5:$F$5,0),FALSE),"")</f>
        <v/>
      </c>
      <c r="J32" s="4" t="str">
        <f>IFERROR(VLOOKUP($B32,'5.kolo'!$B:$F,MATCH('5.kolo'!F$5,'5.kolo'!$B$5:$F$5,0),FALSE),"")</f>
        <v/>
      </c>
      <c r="K32" s="4" t="str">
        <f>IFERROR(VLOOKUP($B32,'6.kolo'!$B:$F,MATCH('6.kolo'!F$5,'6.kolo'!$B$5:$F$5,0),FALSE),"")</f>
        <v/>
      </c>
      <c r="L32" s="20">
        <f t="shared" si="0"/>
        <v>895</v>
      </c>
      <c r="M32" s="59">
        <f>LARGE(F32:K32,1)+LARGE(F32:K32,2)</f>
        <v>1790</v>
      </c>
      <c r="N32" s="14">
        <f t="shared" si="2"/>
        <v>2</v>
      </c>
      <c r="O32" t="s">
        <v>142</v>
      </c>
      <c r="P32" s="14" t="s">
        <v>161</v>
      </c>
    </row>
    <row r="33" spans="1:17">
      <c r="A33" s="4" t="s">
        <v>60</v>
      </c>
      <c r="B33" s="29" t="s">
        <v>85</v>
      </c>
      <c r="C33" s="4">
        <f>IFERROR(VLOOKUP($B33,'seznam hráčů'!$B:$E,MATCH('seznam hráčů'!C$1,'seznam hráčů'!$B$1:$E$1,0),FALSE),"")</f>
        <v>2008</v>
      </c>
      <c r="D33" s="17" t="str">
        <f>IF(C33&lt;MIN('věkové kategorie'!$A$3:$A$8),"",IFERROR(INDEX('věkové kategorie'!$C$3:$C$8,MATCH(C33,'věkové kategorie'!$B$3:$B$8,-1)),""))</f>
        <v>stž</v>
      </c>
      <c r="E33" s="4" t="str">
        <f>IFERROR(VLOOKUP($B33,'seznam hráčů'!$B:$F,MATCH('seznam hráčů'!F$1,'seznam hráčů'!$B$1:$F$1,0),FALSE),"")</f>
        <v>Kr.Dvůr</v>
      </c>
      <c r="F33" s="4" t="str">
        <f>IFERROR(VLOOKUP($B33,'1.kolo'!$B:$F,MATCH('1.kolo'!F$5,'1.kolo'!$B$5:$F$5,0),FALSE),"")</f>
        <v/>
      </c>
      <c r="G33" s="4" t="str">
        <f>IFERROR(VLOOKUP($B33,'2.kolo'!$B:$F,MATCH('2.kolo'!F$5,'2.kolo'!$B$5:$F$5,0),FALSE),"")</f>
        <v/>
      </c>
      <c r="H33" s="4" t="str">
        <f>IFERROR(VLOOKUP($B33,'3.kolo'!$B:$F,MATCH('3.kolo'!F$5,'3.kolo'!$B$5:$F$5,0),FALSE),"")</f>
        <v/>
      </c>
      <c r="I33" s="4">
        <f>IFERROR(VLOOKUP($B33,'4.kolo'!$B:$F,MATCH('4.kolo'!F$5,'4.kolo'!$B$5:$F$5,0),FALSE),"")</f>
        <v>910</v>
      </c>
      <c r="J33" s="4" t="str">
        <f>IFERROR(VLOOKUP($B33,'5.kolo'!$B:$F,MATCH('5.kolo'!F$5,'5.kolo'!$B$5:$F$5,0),FALSE),"")</f>
        <v/>
      </c>
      <c r="K33" s="4">
        <f>IFERROR(VLOOKUP($B33,'6.kolo'!$B:$F,MATCH('6.kolo'!F$5,'6.kolo'!$B$5:$F$5,0),FALSE),"")</f>
        <v>790</v>
      </c>
      <c r="L33" s="20">
        <f t="shared" si="0"/>
        <v>850</v>
      </c>
      <c r="M33" s="59">
        <f>LARGE(F33:K33,1)+LARGE(F33:K33,2)</f>
        <v>1700</v>
      </c>
      <c r="N33" s="14">
        <f t="shared" si="2"/>
        <v>2</v>
      </c>
      <c r="O33" t="s">
        <v>142</v>
      </c>
      <c r="P33" s="14" t="s">
        <v>161</v>
      </c>
    </row>
    <row r="34" spans="1:17">
      <c r="A34" s="4" t="s">
        <v>78</v>
      </c>
      <c r="B34" s="29" t="s">
        <v>81</v>
      </c>
      <c r="C34" s="4">
        <f>IFERROR(VLOOKUP($B34,'seznam hráčů'!$B:$E,MATCH('seznam hráčů'!C$1,'seznam hráčů'!$B$1:$E$1,0),FALSE),"")</f>
        <v>2007</v>
      </c>
      <c r="D34" s="17" t="str">
        <f>IF(C34&lt;MIN('věkové kategorie'!$A$3:$A$8),"",IFERROR(INDEX('věkové kategorie'!$C$3:$C$8,MATCH(C34,'věkové kategorie'!$B$3:$B$8,-1)),""))</f>
        <v>dor</v>
      </c>
      <c r="E34" s="4" t="str">
        <f>IFERROR(VLOOKUP($B34,'seznam hráčů'!$B:$F,MATCH('seznam hráčů'!F$1,'seznam hráčů'!$B$1:$F$1,0),FALSE),"")</f>
        <v>Libomyšl</v>
      </c>
      <c r="F34" s="4" t="str">
        <f>IFERROR(VLOOKUP($B34,'1.kolo'!$B:$F,MATCH('1.kolo'!F$5,'1.kolo'!$B$5:$F$5,0),FALSE),"")</f>
        <v/>
      </c>
      <c r="G34" s="4" t="str">
        <f>IFERROR(VLOOKUP($B34,'2.kolo'!$B:$F,MATCH('2.kolo'!F$5,'2.kolo'!$B$5:$F$5,0),FALSE),"")</f>
        <v/>
      </c>
      <c r="H34" s="4">
        <f>IFERROR(VLOOKUP($B34,'3.kolo'!$B:$F,MATCH('3.kolo'!F$5,'3.kolo'!$B$5:$F$5,0),FALSE),"")</f>
        <v>850</v>
      </c>
      <c r="I34" s="4" t="str">
        <f>IFERROR(VLOOKUP($B34,'4.kolo'!$B:$F,MATCH('4.kolo'!F$5,'4.kolo'!$B$5:$F$5,0),FALSE),"")</f>
        <v/>
      </c>
      <c r="J34" s="4">
        <f>IFERROR(VLOOKUP($B34,'5.kolo'!$B:$F,MATCH('5.kolo'!F$5,'5.kolo'!$B$5:$F$5,0),FALSE),"")</f>
        <v>820</v>
      </c>
      <c r="K34" s="4" t="str">
        <f>IFERROR(VLOOKUP($B34,'6.kolo'!$B:$F,MATCH('6.kolo'!F$5,'6.kolo'!$B$5:$F$5,0),FALSE),"")</f>
        <v/>
      </c>
      <c r="L34" s="20">
        <f t="shared" si="0"/>
        <v>835</v>
      </c>
      <c r="M34" s="59">
        <f>LARGE(F34:K34,1)+LARGE(F34:K34,2)</f>
        <v>1670</v>
      </c>
      <c r="N34" s="14">
        <f t="shared" si="2"/>
        <v>2</v>
      </c>
      <c r="O34" t="s">
        <v>142</v>
      </c>
      <c r="P34" s="14" t="s">
        <v>161</v>
      </c>
    </row>
    <row r="35" spans="1:17">
      <c r="A35" s="4" t="s">
        <v>90</v>
      </c>
      <c r="B35" s="29" t="s">
        <v>76</v>
      </c>
      <c r="C35" s="4">
        <f>IFERROR(VLOOKUP($B35,'seznam hráčů'!$B:$E,MATCH('seznam hráčů'!C$1,'seznam hráčů'!$B$1:$E$1,0),FALSE),"")</f>
        <v>2010</v>
      </c>
      <c r="D35" s="17" t="str">
        <f>IF(C35&lt;MIN('věkové kategorie'!$A$3:$A$8),"",IFERROR(INDEX('věkové kategorie'!$C$3:$C$8,MATCH(C35,'věkové kategorie'!$B$3:$B$8,-1)),""))</f>
        <v>mlž</v>
      </c>
      <c r="E35" s="4" t="str">
        <f>IFERROR(VLOOKUP($B35,'seznam hráčů'!$B:$F,MATCH('seznam hráčů'!F$1,'seznam hráčů'!$B$1:$F$1,0),FALSE),"")</f>
        <v>Nižbor</v>
      </c>
      <c r="F35" s="4" t="str">
        <f>IFERROR(VLOOKUP($B35,'1.kolo'!$B:$F,MATCH('1.kolo'!F$5,'1.kolo'!$B$5:$F$5,0),FALSE),"")</f>
        <v/>
      </c>
      <c r="G35" s="4">
        <f>IFERROR(VLOOKUP($B35,'2.kolo'!$B:$F,MATCH('2.kolo'!F$5,'2.kolo'!$B$5:$F$5,0),FALSE),"")</f>
        <v>450</v>
      </c>
      <c r="H35" s="4" t="str">
        <f>IFERROR(VLOOKUP($B35,'3.kolo'!$B:$F,MATCH('3.kolo'!F$5,'3.kolo'!$B$5:$F$5,0),FALSE),"")</f>
        <v/>
      </c>
      <c r="I35" s="4" t="str">
        <f>IFERROR(VLOOKUP($B35,'4.kolo'!$B:$F,MATCH('4.kolo'!F$5,'4.kolo'!$B$5:$F$5,0),FALSE),"")</f>
        <v/>
      </c>
      <c r="J35" s="4">
        <f>IFERROR(VLOOKUP($B35,'5.kolo'!$B:$F,MATCH('5.kolo'!F$5,'5.kolo'!$B$5:$F$5,0),FALSE),"")</f>
        <v>530</v>
      </c>
      <c r="K35" s="4">
        <f>IFERROR(VLOOKUP($B35,'6.kolo'!$B:$F,MATCH('6.kolo'!F$5,'6.kolo'!$B$5:$F$5,0),FALSE),"")</f>
        <v>490</v>
      </c>
      <c r="L35" s="20">
        <f t="shared" si="0"/>
        <v>490</v>
      </c>
      <c r="M35" s="59">
        <f>LARGE(F35:K35,1)+LARGE(F35:K35,2)+LARGE(F35:K35,3)</f>
        <v>1470</v>
      </c>
      <c r="N35" s="14">
        <f t="shared" si="2"/>
        <v>3</v>
      </c>
      <c r="P35" s="14" t="s">
        <v>161</v>
      </c>
    </row>
    <row r="36" spans="1:17" hidden="1">
      <c r="A36" s="4" t="s">
        <v>115</v>
      </c>
      <c r="B36" s="9" t="s">
        <v>79</v>
      </c>
      <c r="C36" s="4">
        <f>IFERROR(VLOOKUP($B36,'seznam hráčů'!$B:$E,MATCH('seznam hráčů'!C$1,'seznam hráčů'!$B$1:$E$1,0),FALSE),"")</f>
        <v>2009</v>
      </c>
      <c r="D36" s="17" t="str">
        <f>IF(C36&lt;MIN('věkové kategorie'!$A$3:$A$8),"",IFERROR(INDEX('věkové kategorie'!$C$3:$C$8,MATCH(C36,'věkové kategorie'!$B$3:$B$8,-1)),""))</f>
        <v>stž</v>
      </c>
      <c r="E36" s="4" t="str">
        <f>IFERROR(VLOOKUP($B36,'seznam hráčů'!$B:$F,MATCH('seznam hráčů'!F$1,'seznam hráčů'!$B$1:$F$1,0),FALSE),"")</f>
        <v>Nižbor</v>
      </c>
      <c r="F36" s="4" t="str">
        <f>IFERROR(VLOOKUP($B36,'1.kolo'!$B:$F,MATCH('1.kolo'!F$5,'1.kolo'!$B$5:$F$5,0),FALSE),"")</f>
        <v/>
      </c>
      <c r="G36" s="4">
        <f>IFERROR(VLOOKUP($B36,'2.kolo'!$B:$F,MATCH('2.kolo'!F$5,'2.kolo'!$B$5:$F$5,0),FALSE),"")</f>
        <v>390</v>
      </c>
      <c r="H36" s="4" t="str">
        <f>IFERROR(VLOOKUP($B36,'3.kolo'!$B:$F,MATCH('3.kolo'!F$5,'3.kolo'!$B$5:$F$5,0),FALSE),"")</f>
        <v/>
      </c>
      <c r="I36" s="4" t="str">
        <f>IFERROR(VLOOKUP($B36,'4.kolo'!$B:$F,MATCH('4.kolo'!F$5,'4.kolo'!$B$5:$F$5,0),FALSE),"")</f>
        <v/>
      </c>
      <c r="J36" s="4">
        <f>IFERROR(VLOOKUP($B36,'5.kolo'!$B:$F,MATCH('5.kolo'!F$5,'5.kolo'!$B$5:$F$5,0),FALSE),"")</f>
        <v>510</v>
      </c>
      <c r="K36" s="4" t="str">
        <f>IFERROR(VLOOKUP($B36,'6.kolo'!$B:$F,MATCH('6.kolo'!F$5,'6.kolo'!$B$5:$F$5,0),FALSE),"")</f>
        <v/>
      </c>
      <c r="L36" s="20">
        <f t="shared" ref="L36:L44" si="3">SUM(F36:K36)/N36</f>
        <v>450</v>
      </c>
      <c r="M36" s="59">
        <f>LARGE(F36:K36,1)+LARGE(F36:K36,2)</f>
        <v>900</v>
      </c>
      <c r="N36" s="14">
        <f t="shared" ref="N36:N44" si="4">COUNT(F36:K36)</f>
        <v>2</v>
      </c>
      <c r="Q36">
        <v>0</v>
      </c>
    </row>
    <row r="37" spans="1:17" hidden="1">
      <c r="A37" s="4" t="s">
        <v>116</v>
      </c>
      <c r="B37" s="29" t="s">
        <v>87</v>
      </c>
      <c r="C37" s="4">
        <f>IFERROR(VLOOKUP($B37,'seznam hráčů'!$B:$E,MATCH('seznam hráčů'!C$1,'seznam hráčů'!$B$1:$E$1,0),FALSE),"")</f>
        <v>2010</v>
      </c>
      <c r="D37" s="17" t="str">
        <f>IF(C37&lt;MIN('věkové kategorie'!$A$3:$A$8),"",IFERROR(INDEX('věkové kategorie'!$C$3:$C$8,MATCH(C37,'věkové kategorie'!$B$3:$B$8,-1)),""))</f>
        <v>mlž</v>
      </c>
      <c r="E37" s="4" t="str">
        <f>IFERROR(VLOOKUP($B37,'seznam hráčů'!$B:$F,MATCH('seznam hráčů'!F$1,'seznam hráčů'!$B$1:$F$1,0),FALSE),"")</f>
        <v>Olešná</v>
      </c>
      <c r="F37" s="4" t="str">
        <f>IFERROR(VLOOKUP($B37,'1.kolo'!$B:$F,MATCH('1.kolo'!F$5,'1.kolo'!$B$5:$F$5,0),FALSE),"")</f>
        <v/>
      </c>
      <c r="G37" s="4" t="str">
        <f>IFERROR(VLOOKUP($B37,'2.kolo'!$B:$F,MATCH('2.kolo'!F$5,'2.kolo'!$B$5:$F$5,0),FALSE),"")</f>
        <v/>
      </c>
      <c r="H37" s="4" t="str">
        <f>IFERROR(VLOOKUP($B37,'3.kolo'!$B:$F,MATCH('3.kolo'!F$5,'3.kolo'!$B$5:$F$5,0),FALSE),"")</f>
        <v/>
      </c>
      <c r="I37" s="4" t="str">
        <f>IFERROR(VLOOKUP($B37,'4.kolo'!$B:$F,MATCH('4.kolo'!F$5,'4.kolo'!$B$5:$F$5,0),FALSE),"")</f>
        <v/>
      </c>
      <c r="J37" s="4">
        <f>IFERROR(VLOOKUP($B37,'5.kolo'!$B:$F,MATCH('5.kolo'!F$5,'5.kolo'!$B$5:$F$5,0),FALSE),"")</f>
        <v>470</v>
      </c>
      <c r="K37" s="4">
        <f>IFERROR(VLOOKUP($B37,'6.kolo'!$B:$F,MATCH('6.kolo'!F$5,'6.kolo'!$B$5:$F$5,0),FALSE),"")</f>
        <v>430</v>
      </c>
      <c r="L37" s="20">
        <f t="shared" si="3"/>
        <v>450</v>
      </c>
      <c r="M37" s="59">
        <f>LARGE(F37:K37,1)+LARGE(F37:K37,2)</f>
        <v>900</v>
      </c>
      <c r="N37" s="14">
        <f t="shared" si="4"/>
        <v>2</v>
      </c>
      <c r="Q37">
        <v>0</v>
      </c>
    </row>
    <row r="38" spans="1:17" hidden="1">
      <c r="A38" s="4" t="s">
        <v>121</v>
      </c>
      <c r="B38" s="9" t="s">
        <v>74</v>
      </c>
      <c r="C38" s="4">
        <f>IFERROR(VLOOKUP($B38,'seznam hráčů'!$B:$E,MATCH('seznam hráčů'!C$1,'seznam hráčů'!$B$1:$E$1,0),FALSE),"")</f>
        <v>2007</v>
      </c>
      <c r="D38" s="17" t="str">
        <f>IF(C38&lt;MIN('věkové kategorie'!$A$3:$A$8),"",IFERROR(INDEX('věkové kategorie'!$C$3:$C$8,MATCH(C38,'věkové kategorie'!$B$3:$B$8,-1)),""))</f>
        <v>dor</v>
      </c>
      <c r="E38" s="4" t="str">
        <f>IFERROR(VLOOKUP($B38,'seznam hráčů'!$B:$F,MATCH('seznam hráčů'!F$1,'seznam hráčů'!$B$1:$F$1,0),FALSE),"")</f>
        <v>Žebrák</v>
      </c>
      <c r="F38" s="4" t="str">
        <f>IFERROR(VLOOKUP($B38,'1.kolo'!$B:$F,MATCH('1.kolo'!F$5,'1.kolo'!$B$5:$F$5,0),FALSE),"")</f>
        <v/>
      </c>
      <c r="G38" s="4">
        <f>IFERROR(VLOOKUP($B38,'2.kolo'!$B:$F,MATCH('2.kolo'!F$5,'2.kolo'!$B$5:$F$5,0),FALSE),"")</f>
        <v>640</v>
      </c>
      <c r="H38" s="4" t="str">
        <f>IFERROR(VLOOKUP($B38,'3.kolo'!$B:$F,MATCH('3.kolo'!F$5,'3.kolo'!$B$5:$F$5,0),FALSE),"")</f>
        <v/>
      </c>
      <c r="I38" s="4" t="str">
        <f>IFERROR(VLOOKUP($B38,'4.kolo'!$B:$F,MATCH('4.kolo'!F$5,'4.kolo'!$B$5:$F$5,0),FALSE),"")</f>
        <v/>
      </c>
      <c r="J38" s="4" t="str">
        <f>IFERROR(VLOOKUP($B38,'5.kolo'!$B:$F,MATCH('5.kolo'!F$5,'5.kolo'!$B$5:$F$5,0),FALSE),"")</f>
        <v/>
      </c>
      <c r="K38" s="4" t="str">
        <f>IFERROR(VLOOKUP($B38,'6.kolo'!$B:$F,MATCH('6.kolo'!F$5,'6.kolo'!$B$5:$F$5,0),FALSE),"")</f>
        <v/>
      </c>
      <c r="L38" s="20">
        <f t="shared" si="3"/>
        <v>640</v>
      </c>
      <c r="M38" s="59">
        <f t="shared" ref="M38:M44" si="5">LARGE(F38:K38,1)</f>
        <v>640</v>
      </c>
      <c r="N38" s="14">
        <f t="shared" si="4"/>
        <v>1</v>
      </c>
      <c r="O38" t="s">
        <v>142</v>
      </c>
      <c r="Q38">
        <v>0</v>
      </c>
    </row>
    <row r="39" spans="1:17" hidden="1">
      <c r="A39" s="4" t="s">
        <v>122</v>
      </c>
      <c r="B39" s="9" t="s">
        <v>83</v>
      </c>
      <c r="C39" s="4">
        <f>IFERROR(VLOOKUP($B39,'seznam hráčů'!$B:$E,MATCH('seznam hráčů'!C$1,'seznam hráčů'!$B$1:$E$1,0),FALSE),"")</f>
        <v>2006</v>
      </c>
      <c r="D39" s="17" t="str">
        <f>IF(C39&lt;MIN('věkové kategorie'!$A$3:$A$8),"",IFERROR(INDEX('věkové kategorie'!$C$3:$C$8,MATCH(C39,'věkové kategorie'!$B$3:$B$8,-1)),""))</f>
        <v>dor</v>
      </c>
      <c r="E39" s="4" t="str">
        <f>IFERROR(VLOOKUP($B39,'seznam hráčů'!$B:$F,MATCH('seznam hráčů'!F$1,'seznam hráčů'!$B$1:$F$1,0),FALSE),"")</f>
        <v>Zdice</v>
      </c>
      <c r="F39" s="4" t="str">
        <f>IFERROR(VLOOKUP($B39,'1.kolo'!$B:$F,MATCH('1.kolo'!F$5,'1.kolo'!$B$5:$F$5,0),FALSE),"")</f>
        <v/>
      </c>
      <c r="G39" s="4" t="str">
        <f>IFERROR(VLOOKUP($B39,'2.kolo'!$B:$F,MATCH('2.kolo'!F$5,'2.kolo'!$B$5:$F$5,0),FALSE),"")</f>
        <v/>
      </c>
      <c r="H39" s="4">
        <f>IFERROR(VLOOKUP($B39,'3.kolo'!$B:$F,MATCH('3.kolo'!F$5,'3.kolo'!$B$5:$F$5,0),FALSE),"")</f>
        <v>510</v>
      </c>
      <c r="I39" s="4" t="str">
        <f>IFERROR(VLOOKUP($B39,'4.kolo'!$B:$F,MATCH('4.kolo'!F$5,'4.kolo'!$B$5:$F$5,0),FALSE),"")</f>
        <v/>
      </c>
      <c r="J39" s="4" t="str">
        <f>IFERROR(VLOOKUP($B39,'5.kolo'!$B:$F,MATCH('5.kolo'!F$5,'5.kolo'!$B$5:$F$5,0),FALSE),"")</f>
        <v/>
      </c>
      <c r="K39" s="4" t="str">
        <f>IFERROR(VLOOKUP($B39,'6.kolo'!$B:$F,MATCH('6.kolo'!F$5,'6.kolo'!$B$5:$F$5,0),FALSE),"")</f>
        <v/>
      </c>
      <c r="L39" s="20">
        <f t="shared" si="3"/>
        <v>510</v>
      </c>
      <c r="M39" s="59">
        <f t="shared" si="5"/>
        <v>510</v>
      </c>
      <c r="N39" s="14">
        <f t="shared" si="4"/>
        <v>1</v>
      </c>
      <c r="Q39">
        <v>0</v>
      </c>
    </row>
    <row r="40" spans="1:17" hidden="1">
      <c r="A40" s="4" t="s">
        <v>129</v>
      </c>
      <c r="B40" s="29" t="s">
        <v>53</v>
      </c>
      <c r="C40" s="4">
        <f>IFERROR(VLOOKUP($B40,'seznam hráčů'!$B:$E,MATCH('seznam hráčů'!C$1,'seznam hráčů'!$B$1:$E$1,0),FALSE),"")</f>
        <v>2008</v>
      </c>
      <c r="D40" s="17" t="str">
        <f>IF(C40&lt;MIN('věkové kategorie'!$A$3:$A$8),"",IFERROR(INDEX('věkové kategorie'!$C$3:$C$8,MATCH(C40,'věkové kategorie'!$B$3:$B$8,-1)),""))</f>
        <v>stž</v>
      </c>
      <c r="E40" s="4" t="str">
        <f>IFERROR(VLOOKUP($B40,'seznam hráčů'!$B:$F,MATCH('seznam hráčů'!F$1,'seznam hráčů'!$B$1:$F$1,0),FALSE),"")</f>
        <v>Žebrák</v>
      </c>
      <c r="F40" s="4">
        <f>IFERROR(VLOOKUP($B40,'1.kolo'!$B:$F,MATCH('1.kolo'!F$5,'1.kolo'!$B$5:$F$5,0),FALSE),"")</f>
        <v>490</v>
      </c>
      <c r="G40" s="4" t="str">
        <f>IFERROR(VLOOKUP($B40,'2.kolo'!$B:$F,MATCH('2.kolo'!F$5,'2.kolo'!$B$5:$F$5,0),FALSE),"")</f>
        <v/>
      </c>
      <c r="H40" s="4" t="str">
        <f>IFERROR(VLOOKUP($B40,'3.kolo'!$B:$F,MATCH('3.kolo'!F$5,'3.kolo'!$B$5:$F$5,0),FALSE),"")</f>
        <v/>
      </c>
      <c r="I40" s="4" t="str">
        <f>IFERROR(VLOOKUP($B40,'4.kolo'!$B:$F,MATCH('4.kolo'!F$5,'4.kolo'!$B$5:$F$5,0),FALSE),"")</f>
        <v/>
      </c>
      <c r="J40" s="4" t="str">
        <f>IFERROR(VLOOKUP($B40,'5.kolo'!$B:$F,MATCH('5.kolo'!F$5,'5.kolo'!$B$5:$F$5,0),FALSE),"")</f>
        <v/>
      </c>
      <c r="K40" s="4" t="str">
        <f>IFERROR(VLOOKUP($B40,'6.kolo'!$B:$F,MATCH('6.kolo'!F$5,'6.kolo'!$B$5:$F$5,0),FALSE),"")</f>
        <v/>
      </c>
      <c r="L40" s="20">
        <f t="shared" si="3"/>
        <v>490</v>
      </c>
      <c r="M40" s="59">
        <f t="shared" si="5"/>
        <v>490</v>
      </c>
      <c r="N40" s="14">
        <f t="shared" si="4"/>
        <v>1</v>
      </c>
      <c r="Q40">
        <v>0</v>
      </c>
    </row>
    <row r="41" spans="1:17" hidden="1">
      <c r="A41" s="4" t="s">
        <v>134</v>
      </c>
      <c r="B41" s="9" t="s">
        <v>88</v>
      </c>
      <c r="C41" s="4">
        <f>IFERROR(VLOOKUP($B41,'seznam hráčů'!$B:$E,MATCH('seznam hráčů'!C$1,'seznam hráčů'!$B$1:$E$1,0),FALSE),"")</f>
        <v>2011</v>
      </c>
      <c r="D41" s="17" t="str">
        <f>IF(C41&lt;MIN('věkové kategorie'!$A$3:$A$8),"",IFERROR(INDEX('věkové kategorie'!$C$3:$C$8,MATCH(C41,'věkové kategorie'!$B$3:$B$8,-1)),""))</f>
        <v>mlž</v>
      </c>
      <c r="E41" s="4" t="str">
        <f>IFERROR(VLOOKUP($B41,'seznam hráčů'!$B:$F,MATCH('seznam hráčů'!F$1,'seznam hráčů'!$B$1:$F$1,0),FALSE),"")</f>
        <v>Zdice</v>
      </c>
      <c r="F41" s="4" t="str">
        <f>IFERROR(VLOOKUP($B41,'1.kolo'!$B:$F,MATCH('1.kolo'!F$5,'1.kolo'!$B$5:$F$5,0),FALSE),"")</f>
        <v/>
      </c>
      <c r="G41" s="4" t="str">
        <f>IFERROR(VLOOKUP($B41,'2.kolo'!$B:$F,MATCH('2.kolo'!F$5,'2.kolo'!$B$5:$F$5,0),FALSE),"")</f>
        <v/>
      </c>
      <c r="H41" s="4" t="str">
        <f>IFERROR(VLOOKUP($B41,'3.kolo'!$B:$F,MATCH('3.kolo'!F$5,'3.kolo'!$B$5:$F$5,0),FALSE),"")</f>
        <v/>
      </c>
      <c r="I41" s="4" t="str">
        <f>IFERROR(VLOOKUP($B41,'4.kolo'!$B:$F,MATCH('4.kolo'!F$5,'4.kolo'!$B$5:$F$5,0),FALSE),"")</f>
        <v/>
      </c>
      <c r="J41" s="4" t="str">
        <f>IFERROR(VLOOKUP($B41,'5.kolo'!$B:$F,MATCH('5.kolo'!F$5,'5.kolo'!$B$5:$F$5,0),FALSE),"")</f>
        <v/>
      </c>
      <c r="K41" s="4">
        <f>IFERROR(VLOOKUP($B41,'6.kolo'!$B:$F,MATCH('6.kolo'!F$5,'6.kolo'!$B$5:$F$5,0),FALSE),"")</f>
        <v>470</v>
      </c>
      <c r="L41" s="20">
        <f t="shared" si="3"/>
        <v>470</v>
      </c>
      <c r="M41" s="59">
        <f t="shared" si="5"/>
        <v>470</v>
      </c>
      <c r="N41" s="14">
        <f t="shared" si="4"/>
        <v>1</v>
      </c>
      <c r="Q41">
        <v>0</v>
      </c>
    </row>
    <row r="42" spans="1:17" hidden="1">
      <c r="A42" s="4" t="s">
        <v>163</v>
      </c>
      <c r="B42" s="9" t="s">
        <v>59</v>
      </c>
      <c r="C42" s="4">
        <f>IFERROR(VLOOKUP($B42,'seznam hráčů'!$B:$E,MATCH('seznam hráčů'!C$1,'seznam hráčů'!$B$1:$E$1,0),FALSE),"")</f>
        <v>2008</v>
      </c>
      <c r="D42" s="17" t="str">
        <f>IF(C42&lt;MIN('věkové kategorie'!$A$3:$A$8),"",IFERROR(INDEX('věkové kategorie'!$C$3:$C$8,MATCH(C42,'věkové kategorie'!$B$3:$B$8,-1)),""))</f>
        <v>stž</v>
      </c>
      <c r="E42" s="4" t="str">
        <f>IFERROR(VLOOKUP($B42,'seznam hráčů'!$B:$F,MATCH('seznam hráčů'!F$1,'seznam hráčů'!$B$1:$F$1,0),FALSE),"")</f>
        <v>Kr.Dvůr</v>
      </c>
      <c r="F42" s="4">
        <f>IFERROR(VLOOKUP($B42,'1.kolo'!$B:$F,MATCH('1.kolo'!F$5,'1.kolo'!$B$5:$F$5,0),FALSE),"")</f>
        <v>430</v>
      </c>
      <c r="G42" s="4" t="str">
        <f>IFERROR(VLOOKUP($B42,'2.kolo'!$B:$F,MATCH('2.kolo'!F$5,'2.kolo'!$B$5:$F$5,0),FALSE),"")</f>
        <v/>
      </c>
      <c r="H42" s="4" t="str">
        <f>IFERROR(VLOOKUP($B42,'3.kolo'!$B:$F,MATCH('3.kolo'!F$5,'3.kolo'!$B$5:$F$5,0),FALSE),"")</f>
        <v/>
      </c>
      <c r="I42" s="4" t="str">
        <f>IFERROR(VLOOKUP($B42,'4.kolo'!$B:$F,MATCH('4.kolo'!F$5,'4.kolo'!$B$5:$F$5,0),FALSE),"")</f>
        <v/>
      </c>
      <c r="J42" s="4" t="str">
        <f>IFERROR(VLOOKUP($B42,'5.kolo'!$B:$F,MATCH('5.kolo'!F$5,'5.kolo'!$B$5:$F$5,0),FALSE),"")</f>
        <v/>
      </c>
      <c r="K42" s="4" t="str">
        <f>IFERROR(VLOOKUP($B42,'6.kolo'!$B:$F,MATCH('6.kolo'!F$5,'6.kolo'!$B$5:$F$5,0),FALSE),"")</f>
        <v/>
      </c>
      <c r="L42" s="20">
        <f t="shared" si="3"/>
        <v>430</v>
      </c>
      <c r="M42" s="59">
        <f t="shared" si="5"/>
        <v>430</v>
      </c>
      <c r="N42" s="14">
        <f t="shared" si="4"/>
        <v>1</v>
      </c>
      <c r="Q42">
        <v>0</v>
      </c>
    </row>
    <row r="43" spans="1:17" hidden="1">
      <c r="A43" s="4" t="s">
        <v>164</v>
      </c>
      <c r="B43" s="9" t="s">
        <v>89</v>
      </c>
      <c r="C43" s="4">
        <f>IFERROR(VLOOKUP($B43,'seznam hráčů'!$B:$E,MATCH('seznam hráčů'!C$1,'seznam hráčů'!$B$1:$E$1,0),FALSE),"")</f>
        <v>2013</v>
      </c>
      <c r="D43" s="17" t="str">
        <f>IF(C43&lt;MIN('věkové kategorie'!$A$3:$A$8),"",IFERROR(INDEX('věkové kategorie'!$C$3:$C$8,MATCH(C43,'věkové kategorie'!$B$3:$B$8,-1)),""))</f>
        <v>nmlž</v>
      </c>
      <c r="E43" s="4" t="str">
        <f>IFERROR(VLOOKUP($B43,'seznam hráčů'!$B:$F,MATCH('seznam hráčů'!F$1,'seznam hráčů'!$B$1:$F$1,0),FALSE),"")</f>
        <v>Žebrák</v>
      </c>
      <c r="F43" s="4" t="str">
        <f>IFERROR(VLOOKUP($B43,'1.kolo'!$B:$F,MATCH('1.kolo'!F$5,'1.kolo'!$B$5:$F$5,0),FALSE),"")</f>
        <v/>
      </c>
      <c r="G43" s="4" t="str">
        <f>IFERROR(VLOOKUP($B43,'2.kolo'!$B:$F,MATCH('2.kolo'!F$5,'2.kolo'!$B$5:$F$5,0),FALSE),"")</f>
        <v/>
      </c>
      <c r="H43" s="4" t="str">
        <f>IFERROR(VLOOKUP($B43,'3.kolo'!$B:$F,MATCH('3.kolo'!F$5,'3.kolo'!$B$5:$F$5,0),FALSE),"")</f>
        <v/>
      </c>
      <c r="I43" s="4" t="str">
        <f>IFERROR(VLOOKUP($B43,'4.kolo'!$B:$F,MATCH('4.kolo'!F$5,'4.kolo'!$B$5:$F$5,0),FALSE),"")</f>
        <v/>
      </c>
      <c r="J43" s="4" t="str">
        <f>IFERROR(VLOOKUP($B43,'5.kolo'!$B:$F,MATCH('5.kolo'!F$5,'5.kolo'!$B$5:$F$5,0),FALSE),"")</f>
        <v/>
      </c>
      <c r="K43" s="4">
        <f>IFERROR(VLOOKUP($B43,'6.kolo'!$B:$F,MATCH('6.kolo'!F$5,'6.kolo'!$B$5:$F$5,0),FALSE),"")</f>
        <v>410</v>
      </c>
      <c r="L43" s="20">
        <f t="shared" si="3"/>
        <v>410</v>
      </c>
      <c r="M43" s="59">
        <f t="shared" si="5"/>
        <v>410</v>
      </c>
      <c r="N43" s="14">
        <f t="shared" si="4"/>
        <v>1</v>
      </c>
      <c r="Q43">
        <v>0</v>
      </c>
    </row>
    <row r="44" spans="1:17" hidden="1">
      <c r="A44" s="4" t="s">
        <v>165</v>
      </c>
      <c r="B44" s="9" t="s">
        <v>91</v>
      </c>
      <c r="C44" s="4">
        <f>IFERROR(VLOOKUP($B44,'seznam hráčů'!$B:$E,MATCH('seznam hráčů'!C$1,'seznam hráčů'!$B$1:$E$1,0),FALSE),"")</f>
        <v>2011</v>
      </c>
      <c r="D44" s="17" t="str">
        <f>IF(C44&lt;MIN('věkové kategorie'!$A$3:$A$8),"",IFERROR(INDEX('věkové kategorie'!$C$3:$C$8,MATCH(C44,'věkové kategorie'!$B$3:$B$8,-1)),""))</f>
        <v>mlž</v>
      </c>
      <c r="E44" s="4" t="str">
        <f>IFERROR(VLOOKUP($B44,'seznam hráčů'!$B:$F,MATCH('seznam hráčů'!F$1,'seznam hráčů'!$B$1:$F$1,0),FALSE),"")</f>
        <v>Žebrák</v>
      </c>
      <c r="F44" s="4" t="str">
        <f>IFERROR(VLOOKUP($B44,'1.kolo'!$B:$F,MATCH('1.kolo'!F$5,'1.kolo'!$B$5:$F$5,0),FALSE),"")</f>
        <v/>
      </c>
      <c r="G44" s="4" t="str">
        <f>IFERROR(VLOOKUP($B44,'2.kolo'!$B:$F,MATCH('2.kolo'!F$5,'2.kolo'!$B$5:$F$5,0),FALSE),"")</f>
        <v/>
      </c>
      <c r="H44" s="4" t="str">
        <f>IFERROR(VLOOKUP($B44,'3.kolo'!$B:$F,MATCH('3.kolo'!F$5,'3.kolo'!$B$5:$F$5,0),FALSE),"")</f>
        <v/>
      </c>
      <c r="I44" s="4" t="str">
        <f>IFERROR(VLOOKUP($B44,'4.kolo'!$B:$F,MATCH('4.kolo'!F$5,'4.kolo'!$B$5:$F$5,0),FALSE),"")</f>
        <v/>
      </c>
      <c r="J44" s="4" t="str">
        <f>IFERROR(VLOOKUP($B44,'5.kolo'!$B:$F,MATCH('5.kolo'!F$5,'5.kolo'!$B$5:$F$5,0),FALSE),"")</f>
        <v/>
      </c>
      <c r="K44" s="4">
        <f>IFERROR(VLOOKUP($B44,'6.kolo'!$B:$F,MATCH('6.kolo'!F$5,'6.kolo'!$B$5:$F$5,0),FALSE),"")</f>
        <v>390</v>
      </c>
      <c r="L44" s="20">
        <f t="shared" si="3"/>
        <v>390</v>
      </c>
      <c r="M44" s="59">
        <f t="shared" si="5"/>
        <v>390</v>
      </c>
      <c r="N44" s="14">
        <f t="shared" si="4"/>
        <v>1</v>
      </c>
      <c r="Q44">
        <v>0</v>
      </c>
    </row>
  </sheetData>
  <autoFilter ref="A4:Q44" xr:uid="{00000000-0009-0000-0000-00000C000000}">
    <filterColumn colId="16">
      <filters blank="1"/>
    </filterColumn>
    <sortState xmlns:xlrd2="http://schemas.microsoft.com/office/spreadsheetml/2017/richdata2" ref="A5:Q35">
      <sortCondition descending="1" ref="M4:M44"/>
    </sortState>
  </autoFilter>
  <sortState xmlns:xlrd2="http://schemas.microsoft.com/office/spreadsheetml/2017/richdata2" ref="B5:N41">
    <sortCondition descending="1" ref="M5:M41"/>
  </sortState>
  <mergeCells count="2">
    <mergeCell ref="A1:L2"/>
    <mergeCell ref="A3:L3"/>
  </mergeCells>
  <phoneticPr fontId="7" type="noConversion"/>
  <conditionalFormatting sqref="B1:B1048576">
    <cfRule type="duplicateValues" dxfId="85" priority="1"/>
  </conditionalFormatting>
  <conditionalFormatting sqref="B5:B34">
    <cfRule type="duplicateValues" dxfId="84" priority="18"/>
  </conditionalFormatting>
  <conditionalFormatting sqref="B35:B41">
    <cfRule type="duplicateValues" dxfId="83" priority="405"/>
  </conditionalFormatting>
  <conditionalFormatting sqref="L4:L1048576">
    <cfRule type="duplicateValues" dxfId="82" priority="21"/>
  </conditionalFormatting>
  <conditionalFormatting sqref="M1:M2">
    <cfRule type="duplicateValues" dxfId="81" priority="20"/>
  </conditionalFormatting>
  <conditionalFormatting sqref="M3">
    <cfRule type="duplicateValues" dxfId="80" priority="19"/>
  </conditionalFormatting>
  <conditionalFormatting sqref="M5:M44">
    <cfRule type="duplicateValues" dxfId="79" priority="416"/>
  </conditionalFormatting>
  <conditionalFormatting sqref="N5:N44">
    <cfRule type="cellIs" dxfId="78" priority="9" operator="lessThan">
      <formula>4</formula>
    </cfRule>
  </conditionalFormatting>
  <pageMargins left="0.7" right="0.7" top="0.78740157499999996" bottom="0.78740157499999996" header="0.3" footer="0.3"/>
  <pageSetup paperSize="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equal" id="{1278389D-E43F-410E-915B-D7838F67764D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3" operator="equal" id="{74271C80-0443-40A1-8106-329E6F53B875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4" operator="equal" id="{E3AA81AC-DF07-44EA-8650-AC74F1D90688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5" operator="equal" id="{BC2A7B2E-09BD-4ED5-A4DC-12EAB9964096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6" operator="equal" id="{B5705024-7B22-423D-9D3F-2643F0779A87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7" operator="equal" id="{98CA4713-9779-4C5E-8342-B7DF4A2F64D9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D4:D44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7"/>
  <sheetViews>
    <sheetView workbookViewId="0">
      <selection activeCell="I19" sqref="I19"/>
    </sheetView>
  </sheetViews>
  <sheetFormatPr defaultRowHeight="15"/>
  <cols>
    <col min="2" max="2" width="17.85546875" customWidth="1"/>
    <col min="5" max="5" width="9.85546875" customWidth="1"/>
  </cols>
  <sheetData>
    <row r="1" spans="1:5">
      <c r="A1" s="8" t="s">
        <v>166</v>
      </c>
    </row>
    <row r="3" spans="1:5">
      <c r="A3" t="s">
        <v>167</v>
      </c>
    </row>
    <row r="4" spans="1:5">
      <c r="A4" s="31" t="s">
        <v>2</v>
      </c>
      <c r="B4" s="1" t="s">
        <v>93</v>
      </c>
      <c r="C4" s="1" t="s">
        <v>5</v>
      </c>
      <c r="D4" s="33" t="s">
        <v>137</v>
      </c>
      <c r="E4" s="1" t="s">
        <v>4</v>
      </c>
    </row>
    <row r="5" spans="1:5">
      <c r="A5" s="31" t="s">
        <v>9</v>
      </c>
      <c r="B5" t="s">
        <v>44</v>
      </c>
      <c r="C5" s="1">
        <f>IFERROR(VLOOKUP($B5,'seznam hráčů'!$B:$E,MATCH('seznam hráčů'!C$1,'seznam hráčů'!$B$1:$E$1,0),FALSE),"")</f>
        <v>2012</v>
      </c>
      <c r="D5" s="33" t="str">
        <f>IF(C5&lt;MIN('věkové kategorie'!$A$3:$A$8),"",IFERROR(INDEX('věkové kategorie'!$C$3:$C$8,MATCH(C5,'věkové kategorie'!$B$3:$B$8,-1)),""))</f>
        <v>nmlž</v>
      </c>
      <c r="E5" s="1" t="str">
        <f>IFERROR(VLOOKUP($B5,'seznam hráčů'!$B:$F,MATCH('seznam hráčů'!F$1,'seznam hráčů'!$B$1:$F$1,0),FALSE),"")</f>
        <v>Hořovice</v>
      </c>
    </row>
    <row r="6" spans="1:5">
      <c r="A6" s="31" t="s">
        <v>11</v>
      </c>
      <c r="B6" s="2" t="s">
        <v>46</v>
      </c>
      <c r="C6" s="1">
        <f>IFERROR(VLOOKUP($B6,'seznam hráčů'!$B:$E,MATCH('seznam hráčů'!C$1,'seznam hráčů'!$B$1:$E$1,0),FALSE),"")</f>
        <v>2013</v>
      </c>
      <c r="D6" s="33" t="str">
        <f>IF(C6&lt;MIN('věkové kategorie'!$A$3:$A$8),"",IFERROR(INDEX('věkové kategorie'!$C$3:$C$8,MATCH(C6,'věkové kategorie'!$B$3:$B$8,-1)),""))</f>
        <v>nmlž</v>
      </c>
      <c r="E6" s="1" t="str">
        <f>IFERROR(VLOOKUP($B6,'seznam hráčů'!$B:$F,MATCH('seznam hráčů'!F$1,'seznam hráčů'!$B$1:$F$1,0),FALSE),"")</f>
        <v>Kr.Dvůr</v>
      </c>
    </row>
    <row r="7" spans="1:5">
      <c r="A7" s="31" t="s">
        <v>13</v>
      </c>
      <c r="B7" t="s">
        <v>57</v>
      </c>
      <c r="C7" s="1">
        <f>IFERROR(VLOOKUP($B7,'seznam hráčů'!$B:$E,MATCH('seznam hráčů'!C$1,'seznam hráčů'!$B$1:$E$1,0),FALSE),"")</f>
        <v>2014</v>
      </c>
      <c r="D7" s="33" t="str">
        <f>IF(C7&lt;MIN('věkové kategorie'!$A$3:$A$8),"",IFERROR(INDEX('věkové kategorie'!$C$3:$C$8,MATCH(C7,'věkové kategorie'!$B$3:$B$8,-1)),""))</f>
        <v>nmlž</v>
      </c>
      <c r="E7" s="1" t="str">
        <f>IFERROR(VLOOKUP($B7,'seznam hráčů'!$B:$F,MATCH('seznam hráčů'!F$1,'seznam hráčů'!$B$1:$F$1,0),FALSE),"")</f>
        <v>Hořovice</v>
      </c>
    </row>
    <row r="9" spans="1:5">
      <c r="A9" t="s">
        <v>168</v>
      </c>
    </row>
    <row r="10" spans="1:5">
      <c r="A10" s="31" t="s">
        <v>2</v>
      </c>
      <c r="B10" s="1" t="s">
        <v>93</v>
      </c>
      <c r="C10" s="1" t="s">
        <v>5</v>
      </c>
      <c r="D10" s="33" t="s">
        <v>137</v>
      </c>
      <c r="E10" s="1" t="s">
        <v>4</v>
      </c>
    </row>
    <row r="11" spans="1:5">
      <c r="A11" s="31" t="s">
        <v>9</v>
      </c>
      <c r="B11" s="2" t="s">
        <v>10</v>
      </c>
      <c r="C11" s="1">
        <f>IFERROR(VLOOKUP($B11,'seznam hráčů'!$B:$E,MATCH('seznam hráčů'!C$1,'seznam hráčů'!$B$1:$E$1,0),FALSE),"")</f>
        <v>2010</v>
      </c>
      <c r="D11" s="33" t="str">
        <f>IF(C11&lt;MIN('věkové kategorie'!$A$3:$A$8),"",IFERROR(INDEX('věkové kategorie'!$C$3:$C$8,MATCH(C11,'věkové kategorie'!$B$3:$B$8,-1)),""))</f>
        <v>mlž</v>
      </c>
      <c r="E11" s="1" t="str">
        <f>IFERROR(VLOOKUP($B11,'seznam hráčů'!$B:$F,MATCH('seznam hráčů'!F$1,'seznam hráčů'!$B$1:$F$1,0),FALSE),"")</f>
        <v>Záluží</v>
      </c>
    </row>
    <row r="12" spans="1:5">
      <c r="A12" s="31" t="s">
        <v>11</v>
      </c>
      <c r="B12" s="2" t="s">
        <v>72</v>
      </c>
      <c r="C12" s="1">
        <f>IFERROR(VLOOKUP($B12,'seznam hráčů'!$B:$E,MATCH('seznam hráčů'!C$1,'seznam hráčů'!$B$1:$E$1,0),FALSE),"")</f>
        <v>2010</v>
      </c>
      <c r="D12" s="33" t="str">
        <f>IF(C12&lt;MIN('věkové kategorie'!$A$3:$A$8),"",IFERROR(INDEX('věkové kategorie'!$C$3:$C$8,MATCH(C12,'věkové kategorie'!$B$3:$B$8,-1)),""))</f>
        <v>mlž</v>
      </c>
      <c r="E12" s="1" t="str">
        <f>IFERROR(VLOOKUP($B12,'seznam hráčů'!$B:$F,MATCH('seznam hráčů'!F$1,'seznam hráčů'!$B$1:$F$1,0),FALSE),"")</f>
        <v>Hořovice</v>
      </c>
    </row>
    <row r="13" spans="1:5">
      <c r="A13" s="31" t="s">
        <v>13</v>
      </c>
      <c r="B13" t="s">
        <v>75</v>
      </c>
      <c r="C13" s="1">
        <f>IFERROR(VLOOKUP($B13,'seznam hráčů'!$B:$E,MATCH('seznam hráčů'!C$1,'seznam hráčů'!$B$1:$E$1,0),FALSE),"")</f>
        <v>2011</v>
      </c>
      <c r="D13" s="33" t="str">
        <f>IF(C13&lt;MIN('věkové kategorie'!$A$3:$A$8),"",IFERROR(INDEX('věkové kategorie'!$C$3:$C$8,MATCH(C13,'věkové kategorie'!$B$3:$B$8,-1)),""))</f>
        <v>mlž</v>
      </c>
      <c r="E13" s="1" t="str">
        <f>IFERROR(VLOOKUP($B13,'seznam hráčů'!$B:$F,MATCH('seznam hráčů'!F$1,'seznam hráčů'!$B$1:$F$1,0),FALSE),"")</f>
        <v>Zdice</v>
      </c>
    </row>
    <row r="15" spans="1:5">
      <c r="A15" t="s">
        <v>169</v>
      </c>
    </row>
    <row r="16" spans="1:5">
      <c r="A16" s="31" t="s">
        <v>2</v>
      </c>
      <c r="B16" s="1" t="s">
        <v>93</v>
      </c>
      <c r="C16" s="1" t="s">
        <v>5</v>
      </c>
      <c r="D16" s="33" t="s">
        <v>137</v>
      </c>
      <c r="E16" s="1" t="s">
        <v>4</v>
      </c>
    </row>
    <row r="17" spans="1:5">
      <c r="A17" s="31" t="s">
        <v>9</v>
      </c>
      <c r="B17" s="2" t="s">
        <v>18</v>
      </c>
      <c r="C17" s="1">
        <f>IFERROR(VLOOKUP($B17,'seznam hráčů'!$B:$E,MATCH('seznam hráčů'!C$1,'seznam hráčů'!$B$1:$E$1,0),FALSE),"")</f>
        <v>2008</v>
      </c>
      <c r="D17" s="33" t="str">
        <f>IF(C17&lt;MIN('věkové kategorie'!$A$3:$A$8),"",IFERROR(INDEX('věkové kategorie'!$C$3:$C$8,MATCH(C17,'věkové kategorie'!$B$3:$B$8,-1)),""))</f>
        <v>stž</v>
      </c>
      <c r="E17" s="1" t="str">
        <f>IFERROR(VLOOKUP($B17,'seznam hráčů'!$B:$F,MATCH('seznam hráčů'!F$1,'seznam hráčů'!$B$1:$F$1,0),FALSE),"")</f>
        <v>Olešná</v>
      </c>
    </row>
    <row r="18" spans="1:5">
      <c r="A18" s="31" t="s">
        <v>11</v>
      </c>
      <c r="B18" t="s">
        <v>20</v>
      </c>
      <c r="C18" s="1">
        <f>IFERROR(VLOOKUP($B18,'seznam hráčů'!$B:$E,MATCH('seznam hráčů'!C$1,'seznam hráčů'!$B$1:$E$1,0),FALSE),"")</f>
        <v>2008</v>
      </c>
      <c r="D18" s="33" t="str">
        <f>IF(C18&lt;MIN('věkové kategorie'!$A$3:$A$8),"",IFERROR(INDEX('věkové kategorie'!$C$3:$C$8,MATCH(C18,'věkové kategorie'!$B$3:$B$8,-1)),""))</f>
        <v>stž</v>
      </c>
      <c r="E18" s="1" t="str">
        <f>IFERROR(VLOOKUP($B18,'seznam hráčů'!$B:$F,MATCH('seznam hráčů'!F$1,'seznam hráčů'!$B$1:$F$1,0),FALSE),"")</f>
        <v>Olešná</v>
      </c>
    </row>
    <row r="19" spans="1:5">
      <c r="A19" s="31" t="s">
        <v>13</v>
      </c>
      <c r="B19" t="s">
        <v>40</v>
      </c>
      <c r="C19" s="1">
        <f>IFERROR(VLOOKUP($B19,'seznam hráčů'!$B:$E,MATCH('seznam hráčů'!C$1,'seznam hráčů'!$B$1:$E$1,0),FALSE),"")</f>
        <v>2009</v>
      </c>
      <c r="D19" s="33" t="str">
        <f>IF(C19&lt;MIN('věkové kategorie'!$A$3:$A$8),"",IFERROR(INDEX('věkové kategorie'!$C$3:$C$8,MATCH(C19,'věkové kategorie'!$B$3:$B$8,-1)),""))</f>
        <v>stž</v>
      </c>
      <c r="E19" s="1" t="str">
        <f>IFERROR(VLOOKUP($B19,'seznam hráčů'!$B:$F,MATCH('seznam hráčů'!F$1,'seznam hráčů'!$B$1:$F$1,0),FALSE),"")</f>
        <v>Lochovice</v>
      </c>
    </row>
    <row r="21" spans="1:5">
      <c r="A21" t="s">
        <v>170</v>
      </c>
    </row>
    <row r="22" spans="1:5">
      <c r="A22" s="31" t="s">
        <v>2</v>
      </c>
      <c r="B22" s="1" t="s">
        <v>93</v>
      </c>
      <c r="C22" s="1" t="s">
        <v>5</v>
      </c>
      <c r="D22" s="33" t="s">
        <v>137</v>
      </c>
      <c r="E22" s="1" t="s">
        <v>4</v>
      </c>
    </row>
    <row r="23" spans="1:5">
      <c r="A23" s="31" t="s">
        <v>9</v>
      </c>
      <c r="B23" s="2" t="s">
        <v>12</v>
      </c>
      <c r="C23" s="1">
        <f>IFERROR(VLOOKUP($B23,'seznam hráčů'!$B:$E,MATCH('seznam hráčů'!C$1,'seznam hráčů'!$B$1:$E$1,0),FALSE),"")</f>
        <v>2007</v>
      </c>
      <c r="D23" s="33" t="str">
        <f>IF(C23&lt;MIN('věkové kategorie'!$A$3:$A$8),"",IFERROR(INDEX('věkové kategorie'!$C$3:$C$8,MATCH(C23,'věkové kategorie'!$B$3:$B$8,-1)),""))</f>
        <v>dor</v>
      </c>
      <c r="E23" s="1" t="str">
        <f>IFERROR(VLOOKUP($B23,'seznam hráčů'!$B:$F,MATCH('seznam hráčů'!F$1,'seznam hráčů'!$B$1:$F$1,0),FALSE),"")</f>
        <v>Olešná</v>
      </c>
    </row>
    <row r="24" spans="1:5">
      <c r="A24" s="31" t="s">
        <v>11</v>
      </c>
      <c r="B24" s="2" t="s">
        <v>70</v>
      </c>
      <c r="C24" s="1">
        <f>IFERROR(VLOOKUP($B24,'seznam hráčů'!$B:$E,MATCH('seznam hráčů'!C$1,'seznam hráčů'!$B$1:$E$1,0),FALSE),"")</f>
        <v>2007</v>
      </c>
      <c r="D24" s="33" t="str">
        <f>IF(C24&lt;MIN('věkové kategorie'!$A$3:$A$8),"",IFERROR(INDEX('věkové kategorie'!$C$3:$C$8,MATCH(C24,'věkové kategorie'!$B$3:$B$8,-1)),""))</f>
        <v>dor</v>
      </c>
      <c r="E24" s="1" t="str">
        <f>IFERROR(VLOOKUP($B24,'seznam hráčů'!$B:$F,MATCH('seznam hráčů'!F$1,'seznam hráčů'!$B$1:$F$1,0),FALSE),"")</f>
        <v>Žebrák</v>
      </c>
    </row>
    <row r="25" spans="1:5">
      <c r="A25" s="31" t="s">
        <v>13</v>
      </c>
      <c r="B25" t="s">
        <v>71</v>
      </c>
      <c r="C25" s="1">
        <f>IFERROR(VLOOKUP($B25,'seznam hráčů'!$B:$E,MATCH('seznam hráčů'!C$1,'seznam hráčů'!$B$1:$E$1,0),FALSE),"")</f>
        <v>2007</v>
      </c>
      <c r="D25" s="33" t="str">
        <f>IF(C25&lt;MIN('věkové kategorie'!$A$3:$A$8),"",IFERROR(INDEX('věkové kategorie'!$C$3:$C$8,MATCH(C25,'věkové kategorie'!$B$3:$B$8,-1)),""))</f>
        <v>dor</v>
      </c>
      <c r="E25" s="1" t="str">
        <f>IFERROR(VLOOKUP($B25,'seznam hráčů'!$B:$F,MATCH('seznam hráčů'!F$1,'seznam hráčů'!$B$1:$F$1,0),FALSE),"")</f>
        <v>Zdice</v>
      </c>
    </row>
    <row r="27" spans="1:5" hidden="1">
      <c r="A27" t="s">
        <v>171</v>
      </c>
    </row>
    <row r="28" spans="1:5" hidden="1">
      <c r="A28" s="31" t="s">
        <v>2</v>
      </c>
      <c r="B28" s="1" t="s">
        <v>93</v>
      </c>
      <c r="C28" s="1" t="s">
        <v>5</v>
      </c>
      <c r="D28" s="33" t="s">
        <v>137</v>
      </c>
      <c r="E28" s="1" t="s">
        <v>4</v>
      </c>
    </row>
    <row r="29" spans="1:5" hidden="1">
      <c r="A29" s="31" t="s">
        <v>9</v>
      </c>
      <c r="C29" s="1" t="str">
        <f>IFERROR(VLOOKUP($B29,'seznam hráčů'!$B:$E,MATCH('seznam hráčů'!C$1,'seznam hráčů'!$B$1:$E$1,0),FALSE),"")</f>
        <v/>
      </c>
      <c r="D29" s="33" t="str">
        <f>IF(C29&lt;MIN('věkové kategorie'!$A$3:$A$8),"",IFERROR(INDEX('věkové kategorie'!$C$3:$C$8,MATCH(C29,'věkové kategorie'!$B$3:$B$8,-1)),""))</f>
        <v/>
      </c>
      <c r="E29" s="1" t="str">
        <f>IFERROR(VLOOKUP($B29,'seznam hráčů'!$B:$F,MATCH('seznam hráčů'!F$1,'seznam hráčů'!$B$1:$F$1,0),FALSE),"")</f>
        <v/>
      </c>
    </row>
    <row r="30" spans="1:5" hidden="1">
      <c r="A30" s="31" t="s">
        <v>11</v>
      </c>
      <c r="C30" s="1" t="str">
        <f>IFERROR(VLOOKUP($B30,'seznam hráčů'!$B:$E,MATCH('seznam hráčů'!C$1,'seznam hráčů'!$B$1:$E$1,0),FALSE),"")</f>
        <v/>
      </c>
      <c r="D30" s="33" t="str">
        <f>IF(C30&lt;MIN('věkové kategorie'!$A$3:$A$8),"",IFERROR(INDEX('věkové kategorie'!$C$3:$C$8,MATCH(C30,'věkové kategorie'!$B$3:$B$8,-1)),""))</f>
        <v/>
      </c>
      <c r="E30" s="1" t="str">
        <f>IFERROR(VLOOKUP($B30,'seznam hráčů'!$B:$F,MATCH('seznam hráčů'!F$1,'seznam hráčů'!$B$1:$F$1,0),FALSE),"")</f>
        <v/>
      </c>
    </row>
    <row r="31" spans="1:5" hidden="1">
      <c r="A31" s="31" t="s">
        <v>13</v>
      </c>
      <c r="C31" s="1" t="str">
        <f>IFERROR(VLOOKUP($B31,'seznam hráčů'!$B:$E,MATCH('seznam hráčů'!C$1,'seznam hráčů'!$B$1:$E$1,0),FALSE),"")</f>
        <v/>
      </c>
      <c r="D31" s="33" t="str">
        <f>IF(C31&lt;MIN('věkové kategorie'!$A$3:$A$8),"",IFERROR(INDEX('věkové kategorie'!$C$3:$C$8,MATCH(C31,'věkové kategorie'!$B$3:$B$8,-1)),""))</f>
        <v/>
      </c>
      <c r="E31" s="1" t="str">
        <f>IFERROR(VLOOKUP($B31,'seznam hráčů'!$B:$F,MATCH('seznam hráčů'!F$1,'seznam hráčů'!$B$1:$F$1,0),FALSE),"")</f>
        <v/>
      </c>
    </row>
    <row r="32" spans="1:5" hidden="1"/>
    <row r="33" spans="1:5" hidden="1">
      <c r="A33" t="s">
        <v>172</v>
      </c>
    </row>
    <row r="34" spans="1:5" hidden="1">
      <c r="A34" s="31" t="s">
        <v>2</v>
      </c>
      <c r="B34" s="1" t="s">
        <v>93</v>
      </c>
      <c r="C34" s="1" t="s">
        <v>5</v>
      </c>
      <c r="D34" s="33" t="s">
        <v>137</v>
      </c>
      <c r="E34" s="1" t="s">
        <v>4</v>
      </c>
    </row>
    <row r="35" spans="1:5" hidden="1">
      <c r="A35" s="31" t="s">
        <v>9</v>
      </c>
      <c r="C35" s="1" t="str">
        <f>IFERROR(VLOOKUP($B35,'seznam hráčů'!$B:$E,MATCH('seznam hráčů'!C$1,'seznam hráčů'!$B$1:$E$1,0),FALSE),"")</f>
        <v/>
      </c>
      <c r="D35" s="33" t="str">
        <f>IF(C35&lt;MIN('věkové kategorie'!$A$3:$A$8),"",IFERROR(INDEX('věkové kategorie'!$C$3:$C$8,MATCH(C35,'věkové kategorie'!$B$3:$B$8,-1)),""))</f>
        <v/>
      </c>
      <c r="E35" s="1" t="str">
        <f>IFERROR(VLOOKUP($B35,'seznam hráčů'!$B:$F,MATCH('seznam hráčů'!F$1,'seznam hráčů'!$B$1:$F$1,0),FALSE),"")</f>
        <v/>
      </c>
    </row>
    <row r="36" spans="1:5" hidden="1">
      <c r="A36" s="31" t="s">
        <v>11</v>
      </c>
      <c r="C36" s="1" t="str">
        <f>IFERROR(VLOOKUP($B36,'seznam hráčů'!$B:$E,MATCH('seznam hráčů'!C$1,'seznam hráčů'!$B$1:$E$1,0),FALSE),"")</f>
        <v/>
      </c>
      <c r="D36" s="33" t="str">
        <f>IF(C36&lt;MIN('věkové kategorie'!$A$3:$A$8),"",IFERROR(INDEX('věkové kategorie'!$C$3:$C$8,MATCH(C36,'věkové kategorie'!$B$3:$B$8,-1)),""))</f>
        <v/>
      </c>
      <c r="E36" s="1" t="str">
        <f>IFERROR(VLOOKUP($B36,'seznam hráčů'!$B:$F,MATCH('seznam hráčů'!F$1,'seznam hráčů'!$B$1:$F$1,0),FALSE),"")</f>
        <v/>
      </c>
    </row>
    <row r="37" spans="1:5" hidden="1">
      <c r="A37" s="31" t="s">
        <v>13</v>
      </c>
      <c r="C37" s="1" t="str">
        <f>IFERROR(VLOOKUP($B37,'seznam hráčů'!$B:$E,MATCH('seznam hráčů'!C$1,'seznam hráčů'!$B$1:$E$1,0),FALSE),"")</f>
        <v/>
      </c>
      <c r="D37" s="33" t="str">
        <f>IF(C37&lt;MIN('věkové kategorie'!$A$3:$A$8),"",IFERROR(INDEX('věkové kategorie'!$C$3:$C$8,MATCH(C37,'věkové kategorie'!$B$3:$B$8,-1)),""))</f>
        <v/>
      </c>
      <c r="E37" s="1" t="str">
        <f>IFERROR(VLOOKUP($B37,'seznam hráčů'!$B:$F,MATCH('seznam hráčů'!F$1,'seznam hráčů'!$B$1:$F$1,0),FALSE),"")</f>
        <v/>
      </c>
    </row>
  </sheetData>
  <conditionalFormatting sqref="B5">
    <cfRule type="duplicateValues" dxfId="71" priority="13"/>
    <cfRule type="duplicateValues" dxfId="70" priority="14"/>
  </conditionalFormatting>
  <conditionalFormatting sqref="B6">
    <cfRule type="duplicateValues" dxfId="69" priority="11"/>
    <cfRule type="duplicateValues" dxfId="68" priority="12"/>
  </conditionalFormatting>
  <conditionalFormatting sqref="B7">
    <cfRule type="duplicateValues" dxfId="67" priority="9"/>
    <cfRule type="duplicateValues" dxfId="66" priority="10"/>
  </conditionalFormatting>
  <conditionalFormatting sqref="B11">
    <cfRule type="duplicateValues" dxfId="65" priority="29"/>
    <cfRule type="duplicateValues" dxfId="64" priority="30"/>
  </conditionalFormatting>
  <conditionalFormatting sqref="B12">
    <cfRule type="duplicateValues" dxfId="63" priority="27"/>
    <cfRule type="duplicateValues" dxfId="62" priority="28"/>
  </conditionalFormatting>
  <conditionalFormatting sqref="B13">
    <cfRule type="duplicateValues" dxfId="61" priority="8"/>
    <cfRule type="duplicateValues" dxfId="60" priority="7"/>
  </conditionalFormatting>
  <conditionalFormatting sqref="B17">
    <cfRule type="duplicateValues" dxfId="59" priority="33"/>
    <cfRule type="duplicateValues" dxfId="58" priority="34"/>
  </conditionalFormatting>
  <conditionalFormatting sqref="B19">
    <cfRule type="duplicateValues" dxfId="57" priority="5"/>
    <cfRule type="duplicateValues" dxfId="56" priority="6"/>
  </conditionalFormatting>
  <conditionalFormatting sqref="B23">
    <cfRule type="duplicateValues" dxfId="55" priority="23"/>
    <cfRule type="duplicateValues" dxfId="54" priority="24"/>
  </conditionalFormatting>
  <conditionalFormatting sqref="B24">
    <cfRule type="duplicateValues" dxfId="53" priority="3"/>
    <cfRule type="duplicateValues" dxfId="52" priority="4"/>
  </conditionalFormatting>
  <conditionalFormatting sqref="B25">
    <cfRule type="duplicateValues" dxfId="51" priority="2"/>
    <cfRule type="duplicateValues" dxfId="50" priority="1"/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0" operator="equal" id="{0AF22FE0-D842-4583-9464-75D56E26B350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14:cfRule type="cellIs" priority="69" operator="equal" id="{2362AC87-5B15-4609-A891-6EFEA04F7AB0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68" operator="equal" id="{3FC74C5A-453A-4BB6-BA55-60ED06218B20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67" operator="equal" id="{1701C397-DAC4-47ED-A59D-B03E319F2926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66" operator="equal" id="{6E47979D-B4AE-4D74-AF59-B8B4D51F9B9F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65" operator="equal" id="{70B95883-6BDA-4FC3-8DD9-9C9CD941BF3B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m:sqref>D4:D7</xm:sqref>
        </x14:conditionalFormatting>
        <x14:conditionalFormatting xmlns:xm="http://schemas.microsoft.com/office/excel/2006/main">
          <x14:cfRule type="cellIs" priority="64" operator="equal" id="{EF34853F-5868-43D2-986A-278053FAC0B5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14:cfRule type="cellIs" priority="63" operator="equal" id="{4D71ABEA-7C60-47A8-B6C1-DA05747DFB26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59" operator="equal" id="{79B92FDA-BA4D-4CC7-9A45-070386F0BCE0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60" operator="equal" id="{BE2EFAEA-5BA5-49EC-96BB-4E8AC609FA12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61" operator="equal" id="{DDE03B00-63DA-4BE8-B9E7-EBCAC9C4A4B7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62" operator="equal" id="{2F4F3DCB-1C06-4E3C-8E6B-A69E62FE1CE2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m:sqref>D10:D13</xm:sqref>
        </x14:conditionalFormatting>
        <x14:conditionalFormatting xmlns:xm="http://schemas.microsoft.com/office/excel/2006/main">
          <x14:cfRule type="cellIs" priority="53" operator="equal" id="{953BF2C2-999F-4754-ACC2-AB933A5DEFD9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54" operator="equal" id="{7C5FEA45-8B27-49E4-BD7D-81C064420AF6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55" operator="equal" id="{66044496-0E61-4CB1-8061-DAEA4B4A6D87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57" operator="equal" id="{566D2B1B-9936-42C1-9450-32107706A6B1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58" operator="equal" id="{31A589D9-5098-429E-B1D3-7405839CBCDA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14:cfRule type="cellIs" priority="56" operator="equal" id="{934FA3A4-EA38-4B06-89B9-C6E5C2A42086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m:sqref>D16:D19</xm:sqref>
        </x14:conditionalFormatting>
        <x14:conditionalFormatting xmlns:xm="http://schemas.microsoft.com/office/excel/2006/main">
          <x14:cfRule type="cellIs" priority="49" operator="equal" id="{5CEDF5FC-83A3-4DF3-AAA6-39221CC5DAF8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48" operator="equal" id="{3F17F081-761C-418C-A555-49C681AA48E9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50" operator="equal" id="{AF383BD6-1A00-417A-8E89-6779FBADA917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51" operator="equal" id="{AADDFD22-3AA0-45D3-A44F-2114E9FCABC0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52" operator="equal" id="{7682B0ED-CCA8-4760-8CED-805BA49CED18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14:cfRule type="cellIs" priority="47" operator="equal" id="{878BAED7-1B65-4F7D-B374-7D4CAE3D7F03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m:sqref>D22:D25</xm:sqref>
        </x14:conditionalFormatting>
        <x14:conditionalFormatting xmlns:xm="http://schemas.microsoft.com/office/excel/2006/main">
          <x14:cfRule type="cellIs" priority="41" operator="equal" id="{3002C9BF-94F6-4AF5-BDA7-E2772B2153DF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43" operator="equal" id="{86DF2CC3-E8A3-4685-8BC1-4ACB315592A9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44" operator="equal" id="{5300ABD9-6F1F-4CF2-B9FE-A0FDA44E0DED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45" operator="equal" id="{F582F970-3212-47D9-923E-D66A8E37CB53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46" operator="equal" id="{D128AA04-63E4-4ECB-8695-1D725A73D989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14:cfRule type="cellIs" priority="42" operator="equal" id="{57F489BE-0F2C-499C-923E-95CD4BE8203F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m:sqref>D28:D31</xm:sqref>
        </x14:conditionalFormatting>
        <x14:conditionalFormatting xmlns:xm="http://schemas.microsoft.com/office/excel/2006/main">
          <x14:cfRule type="cellIs" priority="35" operator="equal" id="{31521EE8-370C-4B68-879B-A48A5542060C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40" operator="equal" id="{6A4697AC-CC0C-4E4C-B26C-2F6E1200F05C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14:cfRule type="cellIs" priority="39" operator="equal" id="{578236D9-4F74-4BF6-82FA-7FE17DA49D37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38" operator="equal" id="{DC98DE87-E514-4F94-AE54-9FCCE80C5765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37" operator="equal" id="{FCF9B073-146C-428B-9546-AFA4E6B4E922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36" operator="equal" id="{E5967BE0-89DB-4F25-BBBA-23559794E302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m:sqref>D34:D37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94"/>
  <sheetViews>
    <sheetView workbookViewId="0">
      <selection activeCell="J85" sqref="J85"/>
    </sheetView>
  </sheetViews>
  <sheetFormatPr defaultRowHeight="15"/>
  <cols>
    <col min="1" max="1" width="5" customWidth="1"/>
    <col min="2" max="2" width="20.140625" customWidth="1"/>
    <col min="3" max="3" width="8.5703125" customWidth="1"/>
    <col min="4" max="4" width="21.7109375" customWidth="1"/>
    <col min="5" max="5" width="10.7109375" style="14" customWidth="1"/>
    <col min="6" max="6" width="12.85546875" style="14" customWidth="1"/>
    <col min="7" max="7" width="16.140625" style="14" customWidth="1"/>
    <col min="8" max="8" width="10.85546875" bestFit="1" customWidth="1"/>
    <col min="9" max="9" width="12.42578125" customWidth="1"/>
    <col min="10" max="10" width="11.5703125" customWidth="1"/>
    <col min="11" max="11" width="10.7109375" customWidth="1"/>
  </cols>
  <sheetData>
    <row r="1" spans="1:17">
      <c r="A1" s="31" t="s">
        <v>173</v>
      </c>
      <c r="B1" s="16" t="s">
        <v>174</v>
      </c>
      <c r="C1" s="16" t="s">
        <v>5</v>
      </c>
      <c r="D1" s="16" t="s">
        <v>175</v>
      </c>
      <c r="E1" s="16" t="s">
        <v>176</v>
      </c>
      <c r="F1" s="16" t="s">
        <v>177</v>
      </c>
      <c r="G1" s="16" t="s">
        <v>178</v>
      </c>
      <c r="I1" s="14" t="s">
        <v>179</v>
      </c>
      <c r="J1" s="54">
        <v>44900</v>
      </c>
      <c r="K1" s="68"/>
    </row>
    <row r="2" spans="1:17">
      <c r="A2" s="25">
        <v>1</v>
      </c>
      <c r="B2" s="32" t="s">
        <v>33</v>
      </c>
      <c r="C2" s="15">
        <v>2010</v>
      </c>
      <c r="D2" s="15" t="s">
        <v>180</v>
      </c>
      <c r="E2" s="17" t="str">
        <f>IF(C2&lt;MIN('věkové kategorie'!$A$3:$A$9),"",IFERROR(INDEX('věkové kategorie'!$C$3:$C$9,MATCH(C2,'věkové kategorie'!$B$3:$B$9,-1)),""))</f>
        <v>mlž</v>
      </c>
      <c r="F2" s="17" t="s">
        <v>181</v>
      </c>
      <c r="G2" s="17" t="s">
        <v>182</v>
      </c>
      <c r="H2" s="14"/>
      <c r="I2" s="14"/>
      <c r="J2" s="54"/>
      <c r="K2" s="31"/>
      <c r="M2" s="55"/>
      <c r="Q2" s="55" t="s">
        <v>183</v>
      </c>
    </row>
    <row r="3" spans="1:17">
      <c r="A3" s="25">
        <v>2</v>
      </c>
      <c r="B3" s="32" t="s">
        <v>184</v>
      </c>
      <c r="C3" s="15">
        <v>2007</v>
      </c>
      <c r="D3" s="15" t="s">
        <v>185</v>
      </c>
      <c r="E3" s="17" t="str">
        <f>IF(C3&lt;MIN('věkové kategorie'!$A$3:$A$9),"",IFERROR(INDEX('věkové kategorie'!$C$3:$C$9,MATCH(C3,'věkové kategorie'!$B$3:$B$9,-1)),""))</f>
        <v>dor</v>
      </c>
      <c r="F3" s="17" t="s">
        <v>186</v>
      </c>
      <c r="G3" s="17" t="s">
        <v>187</v>
      </c>
      <c r="H3" s="14"/>
      <c r="I3" s="69" t="s">
        <v>188</v>
      </c>
      <c r="J3" s="14"/>
      <c r="K3" s="70">
        <f>COUNTIF($E:$E,"dor")</f>
        <v>44</v>
      </c>
      <c r="M3" t="s">
        <v>189</v>
      </c>
      <c r="O3" s="14">
        <f>COUNTIF($C:$C,"2006")</f>
        <v>24</v>
      </c>
      <c r="Q3" s="55" t="s">
        <v>190</v>
      </c>
    </row>
    <row r="4" spans="1:17">
      <c r="A4" s="25">
        <v>3</v>
      </c>
      <c r="B4" s="36" t="s">
        <v>191</v>
      </c>
      <c r="C4" s="15">
        <v>2006</v>
      </c>
      <c r="D4" s="15" t="s">
        <v>192</v>
      </c>
      <c r="E4" s="17" t="str">
        <f>IF(C4&lt;MIN('věkové kategorie'!$A$3:$A$9),"",IFERROR(INDEX('věkové kategorie'!$C$3:$C$9,MATCH(C4,'věkové kategorie'!$B$3:$B$9,-1)),""))</f>
        <v>dor</v>
      </c>
      <c r="F4" s="37" t="s">
        <v>193</v>
      </c>
      <c r="G4" s="17" t="s">
        <v>187</v>
      </c>
      <c r="H4" s="14"/>
      <c r="I4" s="69" t="s">
        <v>194</v>
      </c>
      <c r="J4" s="14"/>
      <c r="K4" s="70">
        <f>COUNTIF($E:$E,"stž")</f>
        <v>19</v>
      </c>
      <c r="M4" t="s">
        <v>195</v>
      </c>
      <c r="O4" s="14">
        <f>COUNTIF($C:$C,"2008")</f>
        <v>11</v>
      </c>
      <c r="Q4" s="55" t="s">
        <v>196</v>
      </c>
    </row>
    <row r="5" spans="1:17">
      <c r="A5" s="25">
        <v>4</v>
      </c>
      <c r="B5" s="32" t="s">
        <v>14</v>
      </c>
      <c r="C5" s="15">
        <v>2010</v>
      </c>
      <c r="D5" s="15" t="s">
        <v>197</v>
      </c>
      <c r="E5" s="17" t="str">
        <f>IF(C5&lt;MIN('věkové kategorie'!$A$3:$A$9),"",IFERROR(INDEX('věkové kategorie'!$C$3:$C$9,MATCH(C5,'věkové kategorie'!$B$3:$B$9,-1)),""))</f>
        <v>mlž</v>
      </c>
      <c r="F5" s="17" t="s">
        <v>198</v>
      </c>
      <c r="G5" s="17" t="s">
        <v>182</v>
      </c>
      <c r="H5" s="14"/>
      <c r="I5" s="69" t="s">
        <v>199</v>
      </c>
      <c r="J5" s="14"/>
      <c r="K5" s="70">
        <f>COUNTIF($E:$E,"mlž")</f>
        <v>21</v>
      </c>
      <c r="M5" t="s">
        <v>200</v>
      </c>
      <c r="O5" s="14">
        <f>COUNTIF($C:$C,"2010")</f>
        <v>13</v>
      </c>
      <c r="Q5" s="55" t="s">
        <v>201</v>
      </c>
    </row>
    <row r="6" spans="1:17">
      <c r="A6" s="25">
        <v>5</v>
      </c>
      <c r="B6" s="32" t="s">
        <v>46</v>
      </c>
      <c r="C6" s="15">
        <v>2013</v>
      </c>
      <c r="D6" s="15" t="s">
        <v>197</v>
      </c>
      <c r="E6" s="17" t="str">
        <f>IF(C6&lt;MIN('věkové kategorie'!$A$3:$A$9),"",IFERROR(INDEX('věkové kategorie'!$C$3:$C$9,MATCH(C6,'věkové kategorie'!$B$3:$B$9,-1)),""))</f>
        <v>nmlž</v>
      </c>
      <c r="F6" s="17" t="s">
        <v>198</v>
      </c>
      <c r="G6" s="17" t="s">
        <v>182</v>
      </c>
      <c r="H6" s="14"/>
      <c r="I6" s="69" t="s">
        <v>202</v>
      </c>
      <c r="J6" s="14"/>
      <c r="K6" s="70">
        <f>COUNTIF($E:$E,"nmlž")</f>
        <v>6</v>
      </c>
      <c r="M6" t="s">
        <v>203</v>
      </c>
      <c r="O6" s="14">
        <f>COUNTIF($C:$C,"2012")</f>
        <v>3</v>
      </c>
      <c r="Q6" s="55" t="s">
        <v>204</v>
      </c>
    </row>
    <row r="7" spans="1:17">
      <c r="A7" s="25">
        <v>6</v>
      </c>
      <c r="B7" s="32" t="s">
        <v>205</v>
      </c>
      <c r="C7" s="15">
        <v>2008</v>
      </c>
      <c r="D7" s="15" t="s">
        <v>192</v>
      </c>
      <c r="E7" s="17" t="str">
        <f>IF(C7&lt;MIN('věkové kategorie'!$A$3:$A$9),"",IFERROR(INDEX('věkové kategorie'!$C$3:$C$9,MATCH(C7,'věkové kategorie'!$B$3:$B$9,-1)),""))</f>
        <v>stž</v>
      </c>
      <c r="F7" s="17" t="s">
        <v>193</v>
      </c>
      <c r="G7" s="17" t="s">
        <v>187</v>
      </c>
      <c r="H7" s="14"/>
      <c r="I7" s="33"/>
      <c r="J7" s="14"/>
      <c r="K7" s="14"/>
      <c r="M7" t="s">
        <v>206</v>
      </c>
      <c r="O7" s="14">
        <f>COUNTIF($C:$C,"&gt;=2013")</f>
        <v>3</v>
      </c>
    </row>
    <row r="8" spans="1:17">
      <c r="A8" s="25">
        <v>7</v>
      </c>
      <c r="B8" s="32" t="s">
        <v>77</v>
      </c>
      <c r="C8" s="15">
        <v>2012</v>
      </c>
      <c r="D8" s="15" t="s">
        <v>197</v>
      </c>
      <c r="E8" s="17" t="str">
        <f>IF(C8&lt;MIN('věkové kategorie'!$A$3:$A$9),"",IFERROR(INDEX('věkové kategorie'!$C$3:$C$9,MATCH(C8,'věkové kategorie'!$B$3:$B$9,-1)),""))</f>
        <v>nmlž</v>
      </c>
      <c r="F8" s="17" t="s">
        <v>198</v>
      </c>
      <c r="G8" s="17" t="s">
        <v>187</v>
      </c>
      <c r="H8" s="14"/>
      <c r="I8" s="14"/>
      <c r="J8" s="14"/>
      <c r="K8" s="14"/>
    </row>
    <row r="9" spans="1:17">
      <c r="A9" s="25">
        <v>8</v>
      </c>
      <c r="B9" s="32" t="s">
        <v>207</v>
      </c>
      <c r="C9" s="15">
        <v>2012</v>
      </c>
      <c r="D9" s="15" t="s">
        <v>208</v>
      </c>
      <c r="E9" s="17" t="str">
        <f>IF(C9&lt;MIN('věkové kategorie'!$A$3:$A$9),"",IFERROR(INDEX('věkové kategorie'!$C$3:$C$9,MATCH(C9,'věkové kategorie'!$B$3:$B$9,-1)),""))</f>
        <v>nmlž</v>
      </c>
      <c r="F9" s="17" t="s">
        <v>181</v>
      </c>
      <c r="G9" s="17" t="s">
        <v>182</v>
      </c>
      <c r="I9" s="55"/>
    </row>
    <row r="10" spans="1:17">
      <c r="A10" s="25">
        <v>9</v>
      </c>
      <c r="B10" s="32" t="s">
        <v>209</v>
      </c>
      <c r="C10" s="15">
        <v>2006</v>
      </c>
      <c r="D10" s="15" t="s">
        <v>210</v>
      </c>
      <c r="E10" s="17" t="str">
        <f>IF(C10&lt;MIN('věkové kategorie'!$A$3:$A$9),"",IFERROR(INDEX('věkové kategorie'!$C$3:$C$9,MATCH(C10,'věkové kategorie'!$B$3:$B$9,-1)),""))</f>
        <v>dor</v>
      </c>
      <c r="F10" s="17" t="s">
        <v>211</v>
      </c>
      <c r="G10" s="17" t="s">
        <v>182</v>
      </c>
    </row>
    <row r="11" spans="1:17">
      <c r="A11" s="25">
        <v>10</v>
      </c>
      <c r="B11" s="32" t="s">
        <v>40</v>
      </c>
      <c r="C11" s="15">
        <v>2009</v>
      </c>
      <c r="D11" s="15" t="s">
        <v>212</v>
      </c>
      <c r="E11" s="17" t="str">
        <f>IF(C11&lt;MIN('věkové kategorie'!$A$3:$A$9),"",IFERROR(INDEX('věkové kategorie'!$C$3:$C$9,MATCH(C11,'věkové kategorie'!$B$3:$B$9,-1)),""))</f>
        <v>stž</v>
      </c>
      <c r="F11" s="17" t="s">
        <v>213</v>
      </c>
      <c r="G11" s="17" t="s">
        <v>182</v>
      </c>
      <c r="H11" s="14"/>
      <c r="I11" s="33"/>
      <c r="J11" s="35"/>
      <c r="L11" s="14"/>
    </row>
    <row r="12" spans="1:17">
      <c r="A12" s="25">
        <v>11</v>
      </c>
      <c r="B12" s="32" t="s">
        <v>214</v>
      </c>
      <c r="C12" s="15">
        <v>2010</v>
      </c>
      <c r="D12" s="15" t="s">
        <v>215</v>
      </c>
      <c r="E12" s="17" t="str">
        <f>IF(C12&lt;MIN('věkové kategorie'!$A$3:$A$9),"",IFERROR(INDEX('věkové kategorie'!$C$3:$C$9,MATCH(C12,'věkové kategorie'!$B$3:$B$9,-1)),""))</f>
        <v>mlž</v>
      </c>
      <c r="F12" s="17" t="s">
        <v>216</v>
      </c>
      <c r="G12" s="17" t="s">
        <v>182</v>
      </c>
      <c r="H12" s="14"/>
      <c r="I12" s="33"/>
      <c r="J12" s="14"/>
      <c r="L12" s="14"/>
    </row>
    <row r="13" spans="1:17">
      <c r="A13" s="25">
        <v>12</v>
      </c>
      <c r="B13" s="32" t="s">
        <v>217</v>
      </c>
      <c r="C13" s="15">
        <v>2007</v>
      </c>
      <c r="D13" s="15" t="s">
        <v>210</v>
      </c>
      <c r="E13" s="17" t="str">
        <f>IF(C13&lt;MIN('věkové kategorie'!$A$3:$A$9),"",IFERROR(INDEX('věkové kategorie'!$C$3:$C$9,MATCH(C13,'věkové kategorie'!$B$3:$B$9,-1)),""))</f>
        <v>dor</v>
      </c>
      <c r="F13" s="17" t="s">
        <v>211</v>
      </c>
      <c r="G13" s="17" t="s">
        <v>182</v>
      </c>
      <c r="H13" s="14"/>
      <c r="I13" s="33"/>
      <c r="J13" s="14"/>
      <c r="L13" s="14"/>
    </row>
    <row r="14" spans="1:17">
      <c r="A14" s="25">
        <v>13</v>
      </c>
      <c r="B14" s="32" t="s">
        <v>218</v>
      </c>
      <c r="C14" s="15">
        <v>2007</v>
      </c>
      <c r="D14" s="15" t="s">
        <v>185</v>
      </c>
      <c r="E14" s="17" t="str">
        <f>IF(C14&lt;MIN('věkové kategorie'!$A$3:$A$9),"",IFERROR(INDEX('věkové kategorie'!$C$3:$C$9,MATCH(C14,'věkové kategorie'!$B$3:$B$9,-1)),""))</f>
        <v>dor</v>
      </c>
      <c r="F14" s="17" t="s">
        <v>186</v>
      </c>
      <c r="G14" s="17" t="s">
        <v>182</v>
      </c>
      <c r="H14" s="14"/>
      <c r="I14" s="33"/>
      <c r="J14" s="14"/>
      <c r="L14" s="14"/>
    </row>
    <row r="15" spans="1:17">
      <c r="A15" s="25">
        <v>14</v>
      </c>
      <c r="B15" s="32" t="s">
        <v>18</v>
      </c>
      <c r="C15" s="15">
        <v>2008</v>
      </c>
      <c r="D15" s="15" t="s">
        <v>219</v>
      </c>
      <c r="E15" s="17" t="str">
        <f>IF(C15&lt;MIN('věkové kategorie'!$A$3:$A$9),"",IFERROR(INDEX('věkové kategorie'!$C$3:$C$9,MATCH(C15,'věkové kategorie'!$B$3:$B$9,-1)),""))</f>
        <v>stž</v>
      </c>
      <c r="F15" s="17" t="s">
        <v>220</v>
      </c>
      <c r="G15" s="17" t="s">
        <v>182</v>
      </c>
      <c r="H15" s="14"/>
      <c r="I15" s="33"/>
      <c r="J15" s="14"/>
      <c r="L15" s="14"/>
    </row>
    <row r="16" spans="1:17">
      <c r="A16" s="25">
        <v>15</v>
      </c>
      <c r="B16" s="36" t="s">
        <v>16</v>
      </c>
      <c r="C16" s="15">
        <v>2009</v>
      </c>
      <c r="D16" s="46" t="s">
        <v>197</v>
      </c>
      <c r="E16" s="17" t="str">
        <f>IF(C16&lt;MIN('věkové kategorie'!$A$3:$A$9),"",IFERROR(INDEX('věkové kategorie'!$C$3:$C$9,MATCH(C16,'věkové kategorie'!$B$3:$B$9,-1)),""))</f>
        <v>stž</v>
      </c>
      <c r="F16" s="37" t="s">
        <v>198</v>
      </c>
      <c r="G16" s="37" t="s">
        <v>182</v>
      </c>
      <c r="H16" s="14"/>
      <c r="I16" s="33"/>
      <c r="J16" s="14"/>
      <c r="L16" s="14"/>
    </row>
    <row r="17" spans="1:12">
      <c r="A17" s="25">
        <v>16</v>
      </c>
      <c r="B17" s="32" t="s">
        <v>81</v>
      </c>
      <c r="C17" s="15">
        <v>2007</v>
      </c>
      <c r="D17" s="15" t="s">
        <v>221</v>
      </c>
      <c r="E17" s="17" t="str">
        <f>IF(C17&lt;MIN('věkové kategorie'!$A$3:$A$9),"",IFERROR(INDEX('věkové kategorie'!$C$3:$C$9,MATCH(C17,'věkové kategorie'!$B$3:$B$9,-1)),""))</f>
        <v>dor</v>
      </c>
      <c r="F17" s="17" t="s">
        <v>222</v>
      </c>
      <c r="G17" s="17" t="s">
        <v>182</v>
      </c>
      <c r="H17" s="14"/>
      <c r="I17" s="33"/>
      <c r="J17" s="14"/>
      <c r="L17" s="14"/>
    </row>
    <row r="18" spans="1:12">
      <c r="A18" s="25">
        <v>17</v>
      </c>
      <c r="B18" s="32" t="s">
        <v>22</v>
      </c>
      <c r="C18" s="15">
        <v>2009</v>
      </c>
      <c r="D18" s="15" t="s">
        <v>221</v>
      </c>
      <c r="E18" s="17" t="str">
        <f>IF(C18&lt;MIN('věkové kategorie'!$A$3:$A$9),"",IFERROR(INDEX('věkové kategorie'!$C$3:$C$9,MATCH(C18,'věkové kategorie'!$B$3:$B$9,-1)),""))</f>
        <v>stž</v>
      </c>
      <c r="F18" s="17" t="s">
        <v>222</v>
      </c>
      <c r="G18" s="17" t="s">
        <v>182</v>
      </c>
      <c r="H18" s="14"/>
      <c r="I18" s="33"/>
      <c r="J18" s="14"/>
      <c r="L18" s="14"/>
    </row>
    <row r="19" spans="1:12">
      <c r="A19" s="25">
        <v>18</v>
      </c>
      <c r="B19" s="32" t="s">
        <v>10</v>
      </c>
      <c r="C19" s="15">
        <v>2010</v>
      </c>
      <c r="D19" s="15" t="s">
        <v>223</v>
      </c>
      <c r="E19" s="17" t="str">
        <f>IF(C19&lt;MIN('věkové kategorie'!$A$3:$A$9),"",IFERROR(INDEX('věkové kategorie'!$C$3:$C$9,MATCH(C19,'věkové kategorie'!$B$3:$B$9,-1)),""))</f>
        <v>mlž</v>
      </c>
      <c r="F19" s="17" t="s">
        <v>224</v>
      </c>
      <c r="G19" s="17" t="s">
        <v>182</v>
      </c>
      <c r="H19" s="14"/>
      <c r="I19" s="14"/>
      <c r="J19" s="14"/>
      <c r="L19" s="14"/>
    </row>
    <row r="20" spans="1:12">
      <c r="A20" s="25">
        <v>19</v>
      </c>
      <c r="B20" s="32" t="s">
        <v>225</v>
      </c>
      <c r="C20" s="15">
        <v>2006</v>
      </c>
      <c r="D20" s="15" t="s">
        <v>210</v>
      </c>
      <c r="E20" s="17" t="str">
        <f>IF(C20&lt;MIN('věkové kategorie'!$A$3:$A$9),"",IFERROR(INDEX('věkové kategorie'!$C$3:$C$9,MATCH(C20,'věkové kategorie'!$B$3:$B$9,-1)),""))</f>
        <v>dor</v>
      </c>
      <c r="F20" s="17" t="s">
        <v>211</v>
      </c>
      <c r="G20" s="17" t="s">
        <v>182</v>
      </c>
      <c r="J20" s="14"/>
    </row>
    <row r="21" spans="1:12">
      <c r="A21" s="25">
        <v>20</v>
      </c>
      <c r="B21" s="32" t="s">
        <v>226</v>
      </c>
      <c r="C21" s="15">
        <v>2008</v>
      </c>
      <c r="D21" s="46" t="s">
        <v>185</v>
      </c>
      <c r="E21" s="17" t="str">
        <f>IF(C21&lt;MIN('věkové kategorie'!$A$3:$A$9),"",IFERROR(INDEX('věkové kategorie'!$C$3:$C$9,MATCH(C21,'věkové kategorie'!$B$3:$B$9,-1)),""))</f>
        <v>stž</v>
      </c>
      <c r="F21" s="37" t="s">
        <v>186</v>
      </c>
      <c r="G21" s="37" t="s">
        <v>182</v>
      </c>
    </row>
    <row r="22" spans="1:12">
      <c r="A22" s="25">
        <v>21</v>
      </c>
      <c r="B22" s="32" t="s">
        <v>72</v>
      </c>
      <c r="C22" s="15">
        <v>2010</v>
      </c>
      <c r="D22" s="15" t="s">
        <v>210</v>
      </c>
      <c r="E22" s="17" t="str">
        <f>IF(C22&lt;MIN('věkové kategorie'!$A$3:$A$9),"",IFERROR(INDEX('věkové kategorie'!$C$3:$C$9,MATCH(C22,'věkové kategorie'!$B$3:$B$9,-1)),""))</f>
        <v>mlž</v>
      </c>
      <c r="F22" s="17" t="s">
        <v>211</v>
      </c>
      <c r="G22" s="17" t="s">
        <v>182</v>
      </c>
    </row>
    <row r="23" spans="1:12">
      <c r="A23" s="25">
        <v>22</v>
      </c>
      <c r="B23" s="32" t="s">
        <v>227</v>
      </c>
      <c r="C23" s="15">
        <v>2006</v>
      </c>
      <c r="D23" s="15" t="s">
        <v>197</v>
      </c>
      <c r="E23" s="17" t="str">
        <f>IF(C23&lt;MIN('věkové kategorie'!$A$3:$A$9),"",IFERROR(INDEX('věkové kategorie'!$C$3:$C$9,MATCH(C23,'věkové kategorie'!$B$3:$B$9,-1)),""))</f>
        <v>dor</v>
      </c>
      <c r="F23" s="17" t="s">
        <v>198</v>
      </c>
      <c r="G23" s="17" t="s">
        <v>187</v>
      </c>
    </row>
    <row r="24" spans="1:12">
      <c r="A24" s="25">
        <v>23</v>
      </c>
      <c r="B24" s="32" t="s">
        <v>228</v>
      </c>
      <c r="C24" s="15">
        <v>2011</v>
      </c>
      <c r="D24" s="15" t="s">
        <v>212</v>
      </c>
      <c r="E24" s="17" t="str">
        <f>IF(C24&lt;MIN('věkové kategorie'!$A$3:$A$9),"",IFERROR(INDEX('věkové kategorie'!$C$3:$C$9,MATCH(C24,'věkové kategorie'!$B$3:$B$9,-1)),""))</f>
        <v>mlž</v>
      </c>
      <c r="F24" s="17" t="s">
        <v>213</v>
      </c>
      <c r="G24" s="17" t="s">
        <v>182</v>
      </c>
    </row>
    <row r="25" spans="1:12">
      <c r="A25" s="25">
        <v>24</v>
      </c>
      <c r="B25" s="36" t="s">
        <v>229</v>
      </c>
      <c r="C25" s="15">
        <v>2006</v>
      </c>
      <c r="D25" s="46" t="s">
        <v>221</v>
      </c>
      <c r="E25" s="17" t="str">
        <f>IF(C25&lt;MIN('věkové kategorie'!$A$3:$A$9),"",IFERROR(INDEX('věkové kategorie'!$C$3:$C$9,MATCH(C25,'věkové kategorie'!$B$3:$B$9,-1)),""))</f>
        <v>dor</v>
      </c>
      <c r="F25" s="37" t="s">
        <v>222</v>
      </c>
      <c r="G25" s="37" t="s">
        <v>187</v>
      </c>
    </row>
    <row r="26" spans="1:12">
      <c r="A26" s="25">
        <v>25</v>
      </c>
      <c r="B26" s="32" t="s">
        <v>230</v>
      </c>
      <c r="C26" s="15">
        <v>2010</v>
      </c>
      <c r="D26" s="15" t="s">
        <v>212</v>
      </c>
      <c r="E26" s="17" t="str">
        <f>IF(C26&lt;MIN('věkové kategorie'!$A$3:$A$9),"",IFERROR(INDEX('věkové kategorie'!$C$3:$C$9,MATCH(C26,'věkové kategorie'!$B$3:$B$9,-1)),""))</f>
        <v>mlž</v>
      </c>
      <c r="F26" s="17" t="s">
        <v>213</v>
      </c>
      <c r="G26" s="17" t="s">
        <v>182</v>
      </c>
    </row>
    <row r="27" spans="1:12">
      <c r="A27" s="25">
        <v>26</v>
      </c>
      <c r="B27" s="32" t="s">
        <v>83</v>
      </c>
      <c r="C27" s="15">
        <v>2006</v>
      </c>
      <c r="D27" s="15" t="s">
        <v>208</v>
      </c>
      <c r="E27" s="17" t="str">
        <f>IF(C27&lt;MIN('věkové kategorie'!$A$3:$A$9),"",IFERROR(INDEX('věkové kategorie'!$C$3:$C$9,MATCH(C27,'věkové kategorie'!$B$3:$B$9,-1)),""))</f>
        <v>dor</v>
      </c>
      <c r="F27" s="17" t="s">
        <v>181</v>
      </c>
      <c r="G27" s="17" t="s">
        <v>187</v>
      </c>
    </row>
    <row r="28" spans="1:12">
      <c r="A28" s="25">
        <v>27</v>
      </c>
      <c r="B28" s="32" t="s">
        <v>74</v>
      </c>
      <c r="C28" s="15">
        <v>2007</v>
      </c>
      <c r="D28" s="15" t="s">
        <v>192</v>
      </c>
      <c r="E28" s="17" t="str">
        <f>IF(C28&lt;MIN('věkové kategorie'!$A$3:$A$9),"",IFERROR(INDEX('věkové kategorie'!$C$3:$C$9,MATCH(C28,'věkové kategorie'!$B$3:$B$9,-1)),""))</f>
        <v>dor</v>
      </c>
      <c r="F28" s="17" t="s">
        <v>193</v>
      </c>
      <c r="G28" s="17" t="s">
        <v>182</v>
      </c>
    </row>
    <row r="29" spans="1:12">
      <c r="A29" s="25">
        <v>28</v>
      </c>
      <c r="B29" s="32" t="s">
        <v>20</v>
      </c>
      <c r="C29" s="15">
        <v>2008</v>
      </c>
      <c r="D29" s="15" t="s">
        <v>219</v>
      </c>
      <c r="E29" s="17" t="str">
        <f>IF(C29&lt;MIN('věkové kategorie'!$A$3:$A$9),"",IFERROR(INDEX('věkové kategorie'!$C$3:$C$9,MATCH(C29,'věkové kategorie'!$B$3:$B$9,-1)),""))</f>
        <v>stž</v>
      </c>
      <c r="F29" s="17" t="s">
        <v>220</v>
      </c>
      <c r="G29" s="17" t="s">
        <v>182</v>
      </c>
    </row>
    <row r="30" spans="1:12">
      <c r="A30" s="25">
        <v>29</v>
      </c>
      <c r="B30" s="32" t="s">
        <v>231</v>
      </c>
      <c r="C30" s="15">
        <v>2010</v>
      </c>
      <c r="D30" s="15" t="s">
        <v>212</v>
      </c>
      <c r="E30" s="17" t="str">
        <f>IF(C30&lt;MIN('věkové kategorie'!$A$3:$A$9),"",IFERROR(INDEX('věkové kategorie'!$C$3:$C$9,MATCH(C30,'věkové kategorie'!$B$3:$B$9,-1)),""))</f>
        <v>mlž</v>
      </c>
      <c r="F30" s="17" t="s">
        <v>213</v>
      </c>
      <c r="G30" s="17" t="s">
        <v>182</v>
      </c>
      <c r="H30" s="14"/>
      <c r="I30" s="14"/>
      <c r="J30" s="31"/>
      <c r="K30" s="31"/>
    </row>
    <row r="31" spans="1:12">
      <c r="A31" s="25">
        <v>30</v>
      </c>
      <c r="B31" s="32" t="s">
        <v>232</v>
      </c>
      <c r="C31" s="15">
        <v>2006</v>
      </c>
      <c r="D31" s="46" t="s">
        <v>208</v>
      </c>
      <c r="E31" s="17" t="str">
        <f>IF(C31&lt;MIN('věkové kategorie'!$A$3:$A$9),"",IFERROR(INDEX('věkové kategorie'!$C$3:$C$9,MATCH(C31,'věkové kategorie'!$B$3:$B$9,-1)),""))</f>
        <v>dor</v>
      </c>
      <c r="F31" s="37" t="s">
        <v>181</v>
      </c>
      <c r="G31" s="37" t="s">
        <v>187</v>
      </c>
      <c r="H31" s="14"/>
      <c r="I31" s="33"/>
      <c r="J31" s="14"/>
      <c r="K31" s="14"/>
    </row>
    <row r="32" spans="1:12">
      <c r="A32" s="25">
        <v>31</v>
      </c>
      <c r="B32" s="32" t="s">
        <v>48</v>
      </c>
      <c r="C32" s="15">
        <v>2011</v>
      </c>
      <c r="D32" s="15" t="s">
        <v>212</v>
      </c>
      <c r="E32" s="17" t="str">
        <f>IF(C32&lt;MIN('věkové kategorie'!$A$3:$A$9),"",IFERROR(INDEX('věkové kategorie'!$C$3:$C$9,MATCH(C32,'věkové kategorie'!$B$3:$B$9,-1)),""))</f>
        <v>mlž</v>
      </c>
      <c r="F32" s="17" t="s">
        <v>213</v>
      </c>
      <c r="G32" s="17" t="s">
        <v>182</v>
      </c>
      <c r="H32" s="14"/>
      <c r="I32" s="33"/>
      <c r="J32" s="14"/>
      <c r="K32" s="14"/>
    </row>
    <row r="33" spans="1:11">
      <c r="A33" s="25">
        <v>32</v>
      </c>
      <c r="B33" s="32" t="s">
        <v>233</v>
      </c>
      <c r="C33" s="15">
        <v>2010</v>
      </c>
      <c r="D33" s="15" t="s">
        <v>192</v>
      </c>
      <c r="E33" s="17" t="str">
        <f>IF(C33&lt;MIN('věkové kategorie'!$A$3:$A$9),"",IFERROR(INDEX('věkové kategorie'!$C$3:$C$9,MATCH(C33,'věkové kategorie'!$B$3:$B$9,-1)),""))</f>
        <v>mlž</v>
      </c>
      <c r="F33" s="17" t="s">
        <v>193</v>
      </c>
      <c r="G33" s="17" t="s">
        <v>182</v>
      </c>
      <c r="H33" s="14"/>
      <c r="I33" s="33"/>
      <c r="J33" s="14"/>
      <c r="K33" s="14"/>
    </row>
    <row r="34" spans="1:11">
      <c r="A34" s="25">
        <v>33</v>
      </c>
      <c r="B34" s="32" t="s">
        <v>234</v>
      </c>
      <c r="C34" s="15">
        <v>2008</v>
      </c>
      <c r="D34" s="46" t="s">
        <v>235</v>
      </c>
      <c r="E34" s="17" t="str">
        <f>IF(C34&lt;MIN('věkové kategorie'!$A$3:$A$9),"",IFERROR(INDEX('věkové kategorie'!$C$3:$C$9,MATCH(C34,'věkové kategorie'!$B$3:$B$9,-1)),""))</f>
        <v>stž</v>
      </c>
      <c r="F34" s="37" t="s">
        <v>236</v>
      </c>
      <c r="G34" s="37" t="s">
        <v>182</v>
      </c>
      <c r="H34" s="14"/>
      <c r="I34" s="33"/>
      <c r="J34" s="14"/>
      <c r="K34" s="14"/>
    </row>
    <row r="35" spans="1:11">
      <c r="A35" s="25">
        <v>34</v>
      </c>
      <c r="B35" s="36" t="s">
        <v>237</v>
      </c>
      <c r="C35" s="15">
        <v>2006</v>
      </c>
      <c r="D35" s="46" t="s">
        <v>192</v>
      </c>
      <c r="E35" s="17" t="str">
        <f>IF(C35&lt;MIN('věkové kategorie'!$A$3:$A$9),"",IFERROR(INDEX('věkové kategorie'!$C$3:$C$9,MATCH(C35,'věkové kategorie'!$B$3:$B$9,-1)),""))</f>
        <v>dor</v>
      </c>
      <c r="F35" s="37" t="s">
        <v>193</v>
      </c>
      <c r="G35" s="37" t="s">
        <v>182</v>
      </c>
      <c r="H35" s="14"/>
      <c r="I35" s="33"/>
      <c r="J35" s="14"/>
      <c r="K35" s="14"/>
    </row>
    <row r="36" spans="1:11">
      <c r="A36" s="25">
        <v>35</v>
      </c>
      <c r="B36" s="32" t="s">
        <v>238</v>
      </c>
      <c r="C36" s="15">
        <v>2006</v>
      </c>
      <c r="D36" s="15" t="s">
        <v>185</v>
      </c>
      <c r="E36" s="17" t="str">
        <f>IF(C36&lt;MIN('věkové kategorie'!$A$3:$A$9),"",IFERROR(INDEX('věkové kategorie'!$C$3:$C$9,MATCH(C36,'věkové kategorie'!$B$3:$B$9,-1)),""))</f>
        <v>dor</v>
      </c>
      <c r="F36" s="17" t="s">
        <v>186</v>
      </c>
      <c r="G36" s="17" t="s">
        <v>187</v>
      </c>
      <c r="H36" s="14"/>
      <c r="I36" s="14"/>
      <c r="J36" s="14"/>
      <c r="K36" s="14"/>
    </row>
    <row r="37" spans="1:11">
      <c r="A37" s="25">
        <v>36</v>
      </c>
      <c r="B37" s="32" t="s">
        <v>75</v>
      </c>
      <c r="C37" s="15">
        <v>2011</v>
      </c>
      <c r="D37" s="15" t="s">
        <v>208</v>
      </c>
      <c r="E37" s="17" t="str">
        <f>IF(C37&lt;MIN('věkové kategorie'!$A$3:$A$9),"",IFERROR(INDEX('věkové kategorie'!$C$3:$C$9,MATCH(C37,'věkové kategorie'!$B$3:$B$9,-1)),""))</f>
        <v>mlž</v>
      </c>
      <c r="F37" s="17" t="s">
        <v>181</v>
      </c>
      <c r="G37" s="17" t="s">
        <v>182</v>
      </c>
    </row>
    <row r="38" spans="1:11">
      <c r="A38" s="25">
        <v>37</v>
      </c>
      <c r="B38" s="32" t="s">
        <v>44</v>
      </c>
      <c r="C38" s="15">
        <v>2012</v>
      </c>
      <c r="D38" s="15" t="s">
        <v>210</v>
      </c>
      <c r="E38" s="17" t="str">
        <f>IF(C38&lt;MIN('věkové kategorie'!$A$3:$A$9),"",IFERROR(INDEX('věkové kategorie'!$C$3:$C$9,MATCH(C38,'věkové kategorie'!$B$3:$B$9,-1)),""))</f>
        <v>nmlž</v>
      </c>
      <c r="F38" s="17" t="s">
        <v>211</v>
      </c>
      <c r="G38" s="17" t="s">
        <v>182</v>
      </c>
    </row>
    <row r="39" spans="1:11">
      <c r="A39" s="25">
        <v>38</v>
      </c>
      <c r="B39" s="36" t="s">
        <v>57</v>
      </c>
      <c r="C39" s="15">
        <v>2014</v>
      </c>
      <c r="D39" s="15" t="s">
        <v>210</v>
      </c>
      <c r="E39" s="17" t="str">
        <f>IF(C39&lt;MIN('věkové kategorie'!$A$3:$A$9),"",IFERROR(INDEX('věkové kategorie'!$C$3:$C$9,MATCH(C39,'věkové kategorie'!$B$3:$B$9,-1)),""))</f>
        <v>nmlž</v>
      </c>
      <c r="F39" s="17" t="s">
        <v>211</v>
      </c>
      <c r="G39" s="17" t="s">
        <v>182</v>
      </c>
    </row>
    <row r="40" spans="1:11">
      <c r="A40" s="25">
        <v>39</v>
      </c>
      <c r="B40" s="32" t="s">
        <v>37</v>
      </c>
      <c r="C40" s="15">
        <v>2007</v>
      </c>
      <c r="D40" s="46" t="s">
        <v>192</v>
      </c>
      <c r="E40" s="17" t="str">
        <f>IF(C40&lt;MIN('věkové kategorie'!$A$3:$A$9),"",IFERROR(INDEX('věkové kategorie'!$C$3:$C$9,MATCH(C40,'věkové kategorie'!$B$3:$B$9,-1)),""))</f>
        <v>dor</v>
      </c>
      <c r="F40" s="37" t="s">
        <v>193</v>
      </c>
      <c r="G40" s="37" t="s">
        <v>182</v>
      </c>
    </row>
    <row r="41" spans="1:11">
      <c r="A41" s="25">
        <v>40</v>
      </c>
      <c r="B41" s="32" t="s">
        <v>239</v>
      </c>
      <c r="C41" s="15">
        <v>2006</v>
      </c>
      <c r="D41" s="15" t="s">
        <v>212</v>
      </c>
      <c r="E41" s="17" t="str">
        <f>IF(C41&lt;MIN('věkové kategorie'!$A$3:$A$9),"",IFERROR(INDEX('věkové kategorie'!$C$3:$C$9,MATCH(C41,'věkové kategorie'!$B$3:$B$9,-1)),""))</f>
        <v>dor</v>
      </c>
      <c r="F41" s="17" t="s">
        <v>213</v>
      </c>
      <c r="G41" s="17" t="s">
        <v>182</v>
      </c>
    </row>
    <row r="42" spans="1:11">
      <c r="A42" s="25">
        <v>41</v>
      </c>
      <c r="B42" s="32" t="s">
        <v>55</v>
      </c>
      <c r="C42" s="15">
        <v>2011</v>
      </c>
      <c r="D42" s="15" t="s">
        <v>210</v>
      </c>
      <c r="E42" s="17" t="str">
        <f>IF(C42&lt;MIN('věkové kategorie'!$A$3:$A$9),"",IFERROR(INDEX('věkové kategorie'!$C$3:$C$9,MATCH(C42,'věkové kategorie'!$B$3:$B$9,-1)),""))</f>
        <v>mlž</v>
      </c>
      <c r="F42" s="17" t="s">
        <v>211</v>
      </c>
      <c r="G42" s="17" t="s">
        <v>182</v>
      </c>
    </row>
    <row r="43" spans="1:11">
      <c r="A43" s="25">
        <v>42</v>
      </c>
      <c r="B43" s="32" t="s">
        <v>29</v>
      </c>
      <c r="C43" s="15">
        <v>2009</v>
      </c>
      <c r="D43" s="15" t="s">
        <v>210</v>
      </c>
      <c r="E43" s="17" t="str">
        <f>IF(C43&lt;MIN('věkové kategorie'!$A$3:$A$9),"",IFERROR(INDEX('věkové kategorie'!$C$3:$C$9,MATCH(C43,'věkové kategorie'!$B$3:$B$9,-1)),""))</f>
        <v>stž</v>
      </c>
      <c r="F43" s="17" t="s">
        <v>211</v>
      </c>
      <c r="G43" s="17" t="s">
        <v>182</v>
      </c>
    </row>
    <row r="44" spans="1:11">
      <c r="A44" s="25">
        <v>43</v>
      </c>
      <c r="B44" s="32" t="s">
        <v>240</v>
      </c>
      <c r="C44" s="15">
        <v>2006</v>
      </c>
      <c r="D44" s="15" t="s">
        <v>235</v>
      </c>
      <c r="E44" s="17" t="str">
        <f>IF(C44&lt;MIN('věkové kategorie'!$A$3:$A$9),"",IFERROR(INDEX('věkové kategorie'!$C$3:$C$9,MATCH(C44,'věkové kategorie'!$B$3:$B$9,-1)),""))</f>
        <v>dor</v>
      </c>
      <c r="F44" s="17" t="s">
        <v>236</v>
      </c>
      <c r="G44" s="17" t="s">
        <v>187</v>
      </c>
    </row>
    <row r="45" spans="1:11">
      <c r="A45" s="25">
        <v>44</v>
      </c>
      <c r="B45" s="36" t="s">
        <v>241</v>
      </c>
      <c r="C45" s="15">
        <v>2006</v>
      </c>
      <c r="D45" s="46" t="s">
        <v>235</v>
      </c>
      <c r="E45" s="17" t="str">
        <f>IF(C45&lt;MIN('věkové kategorie'!$A$3:$A$9),"",IFERROR(INDEX('věkové kategorie'!$C$3:$C$9,MATCH(C45,'věkové kategorie'!$B$3:$B$9,-1)),""))</f>
        <v>dor</v>
      </c>
      <c r="F45" s="37" t="s">
        <v>236</v>
      </c>
      <c r="G45" s="37" t="s">
        <v>187</v>
      </c>
    </row>
    <row r="46" spans="1:11">
      <c r="A46" s="25">
        <v>45</v>
      </c>
      <c r="B46" s="34" t="s">
        <v>242</v>
      </c>
      <c r="C46" s="15">
        <v>2007</v>
      </c>
      <c r="D46" s="15" t="s">
        <v>185</v>
      </c>
      <c r="E46" s="17" t="str">
        <f>IF(C46&lt;MIN('věkové kategorie'!$A$3:$A$9),"",IFERROR(INDEX('věkové kategorie'!$C$3:$C$9,MATCH(C46,'věkové kategorie'!$B$3:$B$9,-1)),""))</f>
        <v>dor</v>
      </c>
      <c r="F46" s="17" t="s">
        <v>186</v>
      </c>
      <c r="G46" s="17" t="s">
        <v>187</v>
      </c>
    </row>
    <row r="47" spans="1:11">
      <c r="A47" s="25">
        <v>46</v>
      </c>
      <c r="B47" s="32" t="s">
        <v>243</v>
      </c>
      <c r="C47" s="15">
        <v>2006</v>
      </c>
      <c r="D47" s="15" t="s">
        <v>221</v>
      </c>
      <c r="E47" s="17" t="str">
        <f>IF(C47&lt;MIN('věkové kategorie'!$A$3:$A$9),"",IFERROR(INDEX('věkové kategorie'!$C$3:$C$9,MATCH(C47,'věkové kategorie'!$B$3:$B$9,-1)),""))</f>
        <v>dor</v>
      </c>
      <c r="F47" s="17" t="s">
        <v>222</v>
      </c>
      <c r="G47" s="17" t="s">
        <v>187</v>
      </c>
    </row>
    <row r="48" spans="1:11">
      <c r="A48" s="25">
        <v>47</v>
      </c>
      <c r="B48" s="32" t="s">
        <v>244</v>
      </c>
      <c r="C48" s="15">
        <v>2006</v>
      </c>
      <c r="D48" s="15" t="s">
        <v>192</v>
      </c>
      <c r="E48" s="17" t="str">
        <f>IF(C48&lt;MIN('věkové kategorie'!$A$3:$A$9),"",IFERROR(INDEX('věkové kategorie'!$C$3:$C$9,MATCH(C48,'věkové kategorie'!$B$3:$B$9,-1)),""))</f>
        <v>dor</v>
      </c>
      <c r="F48" s="17" t="s">
        <v>193</v>
      </c>
      <c r="G48" s="17" t="s">
        <v>182</v>
      </c>
    </row>
    <row r="49" spans="1:7">
      <c r="A49" s="25">
        <v>48</v>
      </c>
      <c r="B49" s="32" t="s">
        <v>245</v>
      </c>
      <c r="C49" s="15">
        <v>2006</v>
      </c>
      <c r="D49" s="15" t="s">
        <v>235</v>
      </c>
      <c r="E49" s="17" t="str">
        <f>IF(C49&lt;MIN('věkové kategorie'!$A$3:$A$9),"",IFERROR(INDEX('věkové kategorie'!$C$3:$C$9,MATCH(C49,'věkové kategorie'!$B$3:$B$9,-1)),""))</f>
        <v>dor</v>
      </c>
      <c r="F49" s="17" t="s">
        <v>236</v>
      </c>
      <c r="G49" s="17" t="s">
        <v>182</v>
      </c>
    </row>
    <row r="50" spans="1:7">
      <c r="A50" s="25">
        <v>49</v>
      </c>
      <c r="B50" s="32" t="s">
        <v>246</v>
      </c>
      <c r="C50" s="15">
        <v>2006</v>
      </c>
      <c r="D50" s="15" t="s">
        <v>235</v>
      </c>
      <c r="E50" s="17" t="str">
        <f>IF(C50&lt;MIN('věkové kategorie'!$A$3:$A$9),"",IFERROR(INDEX('věkové kategorie'!$C$3:$C$9,MATCH(C50,'věkové kategorie'!$B$3:$B$9,-1)),""))</f>
        <v>dor</v>
      </c>
      <c r="F50" s="17" t="s">
        <v>236</v>
      </c>
      <c r="G50" s="17" t="s">
        <v>182</v>
      </c>
    </row>
    <row r="51" spans="1:7">
      <c r="A51" s="25">
        <v>50</v>
      </c>
      <c r="B51" s="32" t="s">
        <v>59</v>
      </c>
      <c r="C51" s="15">
        <v>2008</v>
      </c>
      <c r="D51" s="15" t="s">
        <v>197</v>
      </c>
      <c r="E51" s="17" t="str">
        <f>IF(C51&lt;MIN('věkové kategorie'!$A$3:$A$9),"",IFERROR(INDEX('věkové kategorie'!$C$3:$C$9,MATCH(C51,'věkové kategorie'!$B$3:$B$9,-1)),""))</f>
        <v>stž</v>
      </c>
      <c r="F51" s="17" t="s">
        <v>198</v>
      </c>
      <c r="G51" s="17" t="s">
        <v>182</v>
      </c>
    </row>
    <row r="52" spans="1:7">
      <c r="A52" s="25">
        <v>51</v>
      </c>
      <c r="B52" s="32" t="s">
        <v>247</v>
      </c>
      <c r="C52" s="15">
        <v>2007</v>
      </c>
      <c r="D52" s="15" t="s">
        <v>197</v>
      </c>
      <c r="E52" s="17" t="str">
        <f>IF(C52&lt;MIN('věkové kategorie'!$A$3:$A$9),"",IFERROR(INDEX('věkové kategorie'!$C$3:$C$9,MATCH(C52,'věkové kategorie'!$B$3:$B$9,-1)),""))</f>
        <v>dor</v>
      </c>
      <c r="F52" s="17" t="s">
        <v>198</v>
      </c>
      <c r="G52" s="17" t="s">
        <v>187</v>
      </c>
    </row>
    <row r="53" spans="1:7">
      <c r="A53" s="25">
        <v>52</v>
      </c>
      <c r="B53" s="32" t="s">
        <v>248</v>
      </c>
      <c r="C53" s="15">
        <v>2006</v>
      </c>
      <c r="D53" s="15" t="s">
        <v>192</v>
      </c>
      <c r="E53" s="17" t="str">
        <f>IF(C53&lt;MIN('věkové kategorie'!$A$3:$A$9),"",IFERROR(INDEX('věkové kategorie'!$C$3:$C$9,MATCH(C53,'věkové kategorie'!$B$3:$B$9,-1)),""))</f>
        <v>dor</v>
      </c>
      <c r="F53" s="17" t="s">
        <v>193</v>
      </c>
      <c r="G53" s="17" t="s">
        <v>182</v>
      </c>
    </row>
    <row r="54" spans="1:7">
      <c r="A54" s="25">
        <v>53</v>
      </c>
      <c r="B54" s="32" t="s">
        <v>249</v>
      </c>
      <c r="C54" s="15">
        <v>2008</v>
      </c>
      <c r="D54" s="15" t="s">
        <v>208</v>
      </c>
      <c r="E54" s="17" t="str">
        <f>IF(C54&lt;MIN('věkové kategorie'!$A$3:$A$9),"",IFERROR(INDEX('věkové kategorie'!$C$3:$C$9,MATCH(C54,'věkové kategorie'!$B$3:$B$9,-1)),""))</f>
        <v>stž</v>
      </c>
      <c r="F54" s="17" t="s">
        <v>181</v>
      </c>
      <c r="G54" s="17" t="s">
        <v>187</v>
      </c>
    </row>
    <row r="55" spans="1:7">
      <c r="A55" s="25">
        <v>54</v>
      </c>
      <c r="B55" s="32" t="s">
        <v>250</v>
      </c>
      <c r="C55" s="15">
        <v>2007</v>
      </c>
      <c r="D55" s="15" t="s">
        <v>208</v>
      </c>
      <c r="E55" s="17" t="str">
        <f>IF(C55&lt;MIN('věkové kategorie'!$A$3:$A$9),"",IFERROR(INDEX('věkové kategorie'!$C$3:$C$9,MATCH(C55,'věkové kategorie'!$B$3:$B$9,-1)),""))</f>
        <v>dor</v>
      </c>
      <c r="F55" s="17" t="s">
        <v>181</v>
      </c>
      <c r="G55" s="17" t="s">
        <v>187</v>
      </c>
    </row>
    <row r="56" spans="1:7">
      <c r="A56" s="25">
        <v>55</v>
      </c>
      <c r="B56" s="32" t="s">
        <v>251</v>
      </c>
      <c r="C56" s="15">
        <v>2011</v>
      </c>
      <c r="D56" s="15" t="s">
        <v>208</v>
      </c>
      <c r="E56" s="17" t="str">
        <f>IF(C56&lt;MIN('věkové kategorie'!$A$3:$A$9),"",IFERROR(INDEX('věkové kategorie'!$C$3:$C$9,MATCH(C56,'věkové kategorie'!$B$3:$B$9,-1)),""))</f>
        <v>mlž</v>
      </c>
      <c r="F56" s="17" t="s">
        <v>181</v>
      </c>
      <c r="G56" s="17" t="s">
        <v>182</v>
      </c>
    </row>
    <row r="57" spans="1:7">
      <c r="A57" s="25">
        <v>56</v>
      </c>
      <c r="B57" s="32" t="s">
        <v>252</v>
      </c>
      <c r="C57" s="15">
        <v>2010</v>
      </c>
      <c r="D57" s="15" t="s">
        <v>253</v>
      </c>
      <c r="E57" s="17" t="str">
        <f>IF(C57&lt;MIN('věkové kategorie'!$A$3:$A$9),"",IFERROR(INDEX('věkové kategorie'!$C$3:$C$9,MATCH(C57,'věkové kategorie'!$B$3:$B$9,-1)),""))</f>
        <v>mlž</v>
      </c>
      <c r="F57" s="17" t="s">
        <v>254</v>
      </c>
      <c r="G57" s="17" t="s">
        <v>187</v>
      </c>
    </row>
    <row r="58" spans="1:7">
      <c r="A58" s="25">
        <v>57</v>
      </c>
      <c r="B58" s="32" t="s">
        <v>255</v>
      </c>
      <c r="C58" s="15">
        <v>2006</v>
      </c>
      <c r="D58" s="15" t="s">
        <v>256</v>
      </c>
      <c r="E58" s="17" t="str">
        <f>IF(C58&lt;MIN('věkové kategorie'!$A$3:$A$9),"",IFERROR(INDEX('věkové kategorie'!$C$3:$C$9,MATCH(C58,'věkové kategorie'!$B$3:$B$9,-1)),""))</f>
        <v>dor</v>
      </c>
      <c r="F58" s="21" t="s">
        <v>257</v>
      </c>
      <c r="G58" s="17" t="s">
        <v>182</v>
      </c>
    </row>
    <row r="59" spans="1:7">
      <c r="A59" s="25">
        <v>58</v>
      </c>
      <c r="B59" s="36" t="s">
        <v>85</v>
      </c>
      <c r="C59" s="15">
        <v>2008</v>
      </c>
      <c r="D59" s="46" t="s">
        <v>197</v>
      </c>
      <c r="E59" s="17" t="str">
        <f>IF(C59&lt;MIN('věkové kategorie'!$A$3:$A$9),"",IFERROR(INDEX('věkové kategorie'!$C$3:$C$9,MATCH(C59,'věkové kategorie'!$B$3:$B$9,-1)),""))</f>
        <v>stž</v>
      </c>
      <c r="F59" s="37" t="s">
        <v>198</v>
      </c>
      <c r="G59" s="37" t="s">
        <v>182</v>
      </c>
    </row>
    <row r="60" spans="1:7">
      <c r="A60" s="25">
        <v>59</v>
      </c>
      <c r="B60" s="32" t="s">
        <v>79</v>
      </c>
      <c r="C60" s="15">
        <v>2009</v>
      </c>
      <c r="D60" s="15" t="s">
        <v>258</v>
      </c>
      <c r="E60" s="17" t="str">
        <f>IF(C60&lt;MIN('věkové kategorie'!$A$3:$A$9),"",IFERROR(INDEX('věkové kategorie'!$C$3:$C$9,MATCH(C60,'věkové kategorie'!$B$3:$B$9,-1)),""))</f>
        <v>stž</v>
      </c>
      <c r="F60" s="17" t="s">
        <v>259</v>
      </c>
      <c r="G60" s="17" t="s">
        <v>182</v>
      </c>
    </row>
    <row r="61" spans="1:7">
      <c r="A61" s="25">
        <v>60</v>
      </c>
      <c r="B61" s="34" t="s">
        <v>35</v>
      </c>
      <c r="C61" s="15">
        <v>2006</v>
      </c>
      <c r="D61" s="15" t="s">
        <v>219</v>
      </c>
      <c r="E61" s="17" t="str">
        <f>IF(C61&lt;MIN('věkové kategorie'!$A$3:$A$9),"",IFERROR(INDEX('věkové kategorie'!$C$3:$C$9,MATCH(C61,'věkové kategorie'!$B$3:$B$9,-1)),""))</f>
        <v>dor</v>
      </c>
      <c r="F61" s="17" t="s">
        <v>220</v>
      </c>
      <c r="G61" s="17" t="s">
        <v>182</v>
      </c>
    </row>
    <row r="62" spans="1:7">
      <c r="A62" s="25">
        <v>61</v>
      </c>
      <c r="B62" s="32" t="s">
        <v>53</v>
      </c>
      <c r="C62" s="15">
        <v>2008</v>
      </c>
      <c r="D62" s="15" t="s">
        <v>192</v>
      </c>
      <c r="E62" s="17" t="str">
        <f>IF(C62&lt;MIN('věkové kategorie'!$A$3:$A$9),"",IFERROR(INDEX('věkové kategorie'!$C$3:$C$9,MATCH(C62,'věkové kategorie'!$B$3:$B$9,-1)),""))</f>
        <v>stž</v>
      </c>
      <c r="F62" s="21" t="s">
        <v>193</v>
      </c>
      <c r="G62" s="17" t="s">
        <v>187</v>
      </c>
    </row>
    <row r="63" spans="1:7">
      <c r="A63" s="25">
        <v>62</v>
      </c>
      <c r="B63" s="40" t="s">
        <v>260</v>
      </c>
      <c r="C63" s="39">
        <v>2006</v>
      </c>
      <c r="D63" s="46" t="s">
        <v>210</v>
      </c>
      <c r="E63" s="17" t="str">
        <f>IF(C63&lt;MIN('věkové kategorie'!$A$3:$A$9),"",IFERROR(INDEX('věkové kategorie'!$C$3:$C$9,MATCH(C63,'věkové kategorie'!$B$3:$B$9,-1)),""))</f>
        <v>dor</v>
      </c>
      <c r="F63" s="45" t="s">
        <v>211</v>
      </c>
      <c r="G63" s="45" t="s">
        <v>182</v>
      </c>
    </row>
    <row r="64" spans="1:7">
      <c r="A64" s="25">
        <v>63</v>
      </c>
      <c r="B64" s="38" t="s">
        <v>71</v>
      </c>
      <c r="C64" s="39">
        <v>2007</v>
      </c>
      <c r="D64" s="15" t="s">
        <v>208</v>
      </c>
      <c r="E64" s="17" t="str">
        <f>IF(C64&lt;MIN('věkové kategorie'!$A$3:$A$9),"",IFERROR(INDEX('věkové kategorie'!$C$3:$C$9,MATCH(C64,'věkové kategorie'!$B$3:$B$9,-1)),""))</f>
        <v>dor</v>
      </c>
      <c r="F64" s="21" t="s">
        <v>181</v>
      </c>
      <c r="G64" s="21" t="s">
        <v>182</v>
      </c>
    </row>
    <row r="65" spans="1:7">
      <c r="A65" s="25">
        <v>64</v>
      </c>
      <c r="B65" s="38" t="s">
        <v>261</v>
      </c>
      <c r="C65" s="39">
        <v>2009</v>
      </c>
      <c r="D65" s="39" t="s">
        <v>235</v>
      </c>
      <c r="E65" s="17" t="str">
        <f>IF(C65&lt;MIN('věkové kategorie'!$A$3:$A$9),"",IFERROR(INDEX('věkové kategorie'!$C$3:$C$9,MATCH(C65,'věkové kategorie'!$B$3:$B$9,-1)),""))</f>
        <v>stž</v>
      </c>
      <c r="F65" s="21" t="s">
        <v>236</v>
      </c>
      <c r="G65" s="21" t="s">
        <v>182</v>
      </c>
    </row>
    <row r="66" spans="1:7">
      <c r="A66" s="25">
        <v>65</v>
      </c>
      <c r="B66" s="38" t="s">
        <v>262</v>
      </c>
      <c r="C66" s="39">
        <v>2007</v>
      </c>
      <c r="D66" s="39" t="s">
        <v>235</v>
      </c>
      <c r="E66" s="17" t="str">
        <f>IF(C66&lt;MIN('věkové kategorie'!$A$3:$A$9),"",IFERROR(INDEX('věkové kategorie'!$C$3:$C$9,MATCH(C66,'věkové kategorie'!$B$3:$B$9,-1)),""))</f>
        <v>dor</v>
      </c>
      <c r="F66" s="21" t="s">
        <v>236</v>
      </c>
      <c r="G66" s="21" t="s">
        <v>187</v>
      </c>
    </row>
    <row r="67" spans="1:7">
      <c r="A67" s="25">
        <v>66</v>
      </c>
      <c r="B67" s="40" t="s">
        <v>263</v>
      </c>
      <c r="C67" s="39">
        <v>2007</v>
      </c>
      <c r="D67" s="47" t="s">
        <v>253</v>
      </c>
      <c r="E67" s="17" t="str">
        <f>IF(C67&lt;MIN('věkové kategorie'!$A$3:$A$9),"",IFERROR(INDEX('věkové kategorie'!$C$3:$C$9,MATCH(C67,'věkové kategorie'!$B$3:$B$9,-1)),""))</f>
        <v>dor</v>
      </c>
      <c r="F67" s="45" t="s">
        <v>254</v>
      </c>
      <c r="G67" s="45" t="s">
        <v>182</v>
      </c>
    </row>
    <row r="68" spans="1:7">
      <c r="A68" s="25">
        <v>67</v>
      </c>
      <c r="B68" s="41" t="s">
        <v>264</v>
      </c>
      <c r="C68" s="39">
        <v>2010</v>
      </c>
      <c r="D68" s="39" t="s">
        <v>253</v>
      </c>
      <c r="E68" s="17" t="str">
        <f>IF(C68&lt;MIN('věkové kategorie'!$A$3:$A$9),"",IFERROR(INDEX('věkové kategorie'!$C$3:$C$9,MATCH(C68,'věkové kategorie'!$B$3:$B$9,-1)),""))</f>
        <v>mlž</v>
      </c>
      <c r="F68" s="21" t="s">
        <v>254</v>
      </c>
      <c r="G68" s="21" t="s">
        <v>182</v>
      </c>
    </row>
    <row r="69" spans="1:7">
      <c r="A69" s="25">
        <v>68</v>
      </c>
      <c r="B69" s="38" t="s">
        <v>24</v>
      </c>
      <c r="C69" s="39">
        <v>2007</v>
      </c>
      <c r="D69" s="39" t="s">
        <v>192</v>
      </c>
      <c r="E69" s="17" t="str">
        <f>IF(C69&lt;MIN('věkové kategorie'!$A$3:$A$9),"",IFERROR(INDEX('věkové kategorie'!$C$3:$C$9,MATCH(C69,'věkové kategorie'!$B$3:$B$9,-1)),""))</f>
        <v>dor</v>
      </c>
      <c r="F69" s="21" t="s">
        <v>193</v>
      </c>
      <c r="G69" s="21" t="s">
        <v>182</v>
      </c>
    </row>
    <row r="70" spans="1:7">
      <c r="A70" s="25">
        <v>69</v>
      </c>
      <c r="B70" s="38" t="s">
        <v>265</v>
      </c>
      <c r="C70" s="39">
        <v>2007</v>
      </c>
      <c r="D70" s="39" t="s">
        <v>197</v>
      </c>
      <c r="E70" s="17" t="str">
        <f>IF(C70&lt;MIN('věkové kategorie'!$A$3:$A$9),"",IFERROR(INDEX('věkové kategorie'!$C$3:$C$9,MATCH(C70,'věkové kategorie'!$B$3:$B$9,-1)),""))</f>
        <v>dor</v>
      </c>
      <c r="F70" s="21" t="s">
        <v>198</v>
      </c>
      <c r="G70" s="21" t="s">
        <v>187</v>
      </c>
    </row>
    <row r="71" spans="1:7">
      <c r="A71" s="25">
        <v>70</v>
      </c>
      <c r="B71" s="38" t="s">
        <v>88</v>
      </c>
      <c r="C71" s="39">
        <v>2011</v>
      </c>
      <c r="D71" s="39" t="s">
        <v>208</v>
      </c>
      <c r="E71" s="17" t="str">
        <f>IF(C71&lt;MIN('věkové kategorie'!$A$3:$A$9),"",IFERROR(INDEX('věkové kategorie'!$C$3:$C$9,MATCH(C71,'věkové kategorie'!$B$3:$B$9,-1)),""))</f>
        <v>mlž</v>
      </c>
      <c r="F71" s="21" t="s">
        <v>181</v>
      </c>
      <c r="G71" s="21" t="s">
        <v>187</v>
      </c>
    </row>
    <row r="72" spans="1:7">
      <c r="A72" s="25">
        <v>71</v>
      </c>
      <c r="B72" s="38" t="s">
        <v>266</v>
      </c>
      <c r="C72" s="39">
        <v>2006</v>
      </c>
      <c r="D72" s="39" t="s">
        <v>235</v>
      </c>
      <c r="E72" s="17" t="str">
        <f>IF(C72&lt;MIN('věkové kategorie'!$A$3:$A$9),"",IFERROR(INDEX('věkové kategorie'!$C$3:$C$9,MATCH(C72,'věkové kategorie'!$B$3:$B$9,-1)),""))</f>
        <v>dor</v>
      </c>
      <c r="F72" s="21" t="s">
        <v>236</v>
      </c>
      <c r="G72" s="21" t="s">
        <v>182</v>
      </c>
    </row>
    <row r="73" spans="1:7">
      <c r="A73" s="25">
        <v>72</v>
      </c>
      <c r="B73" s="38" t="s">
        <v>267</v>
      </c>
      <c r="C73" s="39">
        <v>2007</v>
      </c>
      <c r="D73" s="39" t="s">
        <v>235</v>
      </c>
      <c r="E73" s="17" t="str">
        <f>IF(C73&lt;MIN('věkové kategorie'!$A$3:$A$9),"",IFERROR(INDEX('věkové kategorie'!$C$3:$C$9,MATCH(C73,'věkové kategorie'!$B$3:$B$9,-1)),""))</f>
        <v>dor</v>
      </c>
      <c r="F73" s="21" t="s">
        <v>236</v>
      </c>
      <c r="G73" s="21" t="s">
        <v>182</v>
      </c>
    </row>
    <row r="74" spans="1:7">
      <c r="A74" s="25">
        <v>73</v>
      </c>
      <c r="B74" s="41" t="s">
        <v>268</v>
      </c>
      <c r="C74" s="39">
        <v>2008</v>
      </c>
      <c r="D74" s="39" t="s">
        <v>197</v>
      </c>
      <c r="E74" s="17" t="str">
        <f>IF(C74&lt;MIN('věkové kategorie'!$A$3:$A$9),"",IFERROR(INDEX('věkové kategorie'!$C$3:$C$9,MATCH(C74,'věkové kategorie'!$B$3:$B$9,-1)),""))</f>
        <v>stž</v>
      </c>
      <c r="F74" s="21" t="s">
        <v>198</v>
      </c>
      <c r="G74" s="21" t="s">
        <v>187</v>
      </c>
    </row>
    <row r="75" spans="1:7">
      <c r="A75" s="25">
        <v>74</v>
      </c>
      <c r="B75" s="38" t="s">
        <v>269</v>
      </c>
      <c r="C75" s="39">
        <v>2007</v>
      </c>
      <c r="D75" s="39" t="s">
        <v>219</v>
      </c>
      <c r="E75" s="17" t="str">
        <f>IF(C75&lt;MIN('věkové kategorie'!$A$3:$A$9),"",IFERROR(INDEX('věkové kategorie'!$C$3:$C$9,MATCH(C75,'věkové kategorie'!$B$3:$B$9,-1)),""))</f>
        <v>dor</v>
      </c>
      <c r="F75" s="21" t="s">
        <v>220</v>
      </c>
      <c r="G75" s="21" t="s">
        <v>182</v>
      </c>
    </row>
    <row r="76" spans="1:7">
      <c r="A76" s="25">
        <v>75</v>
      </c>
      <c r="B76" s="41" t="s">
        <v>270</v>
      </c>
      <c r="C76" s="39">
        <v>2007</v>
      </c>
      <c r="D76" s="39" t="s">
        <v>219</v>
      </c>
      <c r="E76" s="17" t="str">
        <f>IF(C76&lt;MIN('věkové kategorie'!$A$3:$A$9),"",IFERROR(INDEX('věkové kategorie'!$C$3:$C$9,MATCH(C76,'věkové kategorie'!$B$3:$B$9,-1)),""))</f>
        <v>dor</v>
      </c>
      <c r="F76" s="21" t="s">
        <v>220</v>
      </c>
      <c r="G76" s="21" t="s">
        <v>182</v>
      </c>
    </row>
    <row r="77" spans="1:7">
      <c r="A77" s="25">
        <v>76</v>
      </c>
      <c r="B77" s="41" t="s">
        <v>50</v>
      </c>
      <c r="C77" s="39">
        <v>2011</v>
      </c>
      <c r="D77" s="39" t="s">
        <v>219</v>
      </c>
      <c r="E77" s="17" t="str">
        <f>IF(C77&lt;MIN('věkové kategorie'!$A$3:$A$9),"",IFERROR(INDEX('věkové kategorie'!$C$3:$C$9,MATCH(C77,'věkové kategorie'!$B$3:$B$9,-1)),""))</f>
        <v>mlž</v>
      </c>
      <c r="F77" s="21" t="s">
        <v>220</v>
      </c>
      <c r="G77" s="21" t="s">
        <v>182</v>
      </c>
    </row>
    <row r="78" spans="1:7">
      <c r="A78" s="25">
        <v>77</v>
      </c>
      <c r="B78" s="34" t="s">
        <v>12</v>
      </c>
      <c r="C78" s="39">
        <v>2007</v>
      </c>
      <c r="D78" s="39" t="s">
        <v>219</v>
      </c>
      <c r="E78" s="17" t="str">
        <f>IF(C78&lt;MIN('věkové kategorie'!$A$3:$A$9),"",IFERROR(INDEX('věkové kategorie'!$C$3:$C$9,MATCH(C78,'věkové kategorie'!$B$3:$B$9,-1)),""))</f>
        <v>dor</v>
      </c>
      <c r="F78" s="21" t="s">
        <v>220</v>
      </c>
      <c r="G78" s="21" t="s">
        <v>182</v>
      </c>
    </row>
    <row r="79" spans="1:7">
      <c r="A79" s="25">
        <v>78</v>
      </c>
      <c r="B79" s="36" t="s">
        <v>87</v>
      </c>
      <c r="C79" s="39">
        <v>2010</v>
      </c>
      <c r="D79" s="47" t="s">
        <v>219</v>
      </c>
      <c r="E79" s="17" t="str">
        <f>IF(C79&lt;MIN('věkové kategorie'!$A$3:$A$9),"",IFERROR(INDEX('věkové kategorie'!$C$3:$C$9,MATCH(C79,'věkové kategorie'!$B$3:$B$9,-1)),""))</f>
        <v>mlž</v>
      </c>
      <c r="F79" s="45" t="s">
        <v>220</v>
      </c>
      <c r="G79" s="45" t="s">
        <v>187</v>
      </c>
    </row>
    <row r="80" spans="1:7">
      <c r="A80" s="25">
        <v>79</v>
      </c>
      <c r="B80" s="32" t="s">
        <v>271</v>
      </c>
      <c r="C80" s="39">
        <v>2006</v>
      </c>
      <c r="D80" s="39" t="s">
        <v>197</v>
      </c>
      <c r="E80" s="17" t="str">
        <f>IF(C80&lt;MIN('věkové kategorie'!$A$3:$A$9),"",IFERROR(INDEX('věkové kategorie'!$C$3:$C$9,MATCH(C80,'věkové kategorie'!$B$3:$B$9,-1)),""))</f>
        <v>dor</v>
      </c>
      <c r="F80" s="21" t="s">
        <v>198</v>
      </c>
      <c r="G80" s="21" t="s">
        <v>187</v>
      </c>
    </row>
    <row r="81" spans="1:7">
      <c r="A81" s="25">
        <v>80</v>
      </c>
      <c r="B81" s="32" t="s">
        <v>70</v>
      </c>
      <c r="C81" s="39">
        <v>2007</v>
      </c>
      <c r="D81" s="39" t="s">
        <v>192</v>
      </c>
      <c r="E81" s="17" t="str">
        <f>IF(C81&lt;MIN('věkové kategorie'!$A$3:$A$9),"",IFERROR(INDEX('věkové kategorie'!$C$3:$C$9,MATCH(C81,'věkové kategorie'!$B$3:$B$9,-1)),""))</f>
        <v>dor</v>
      </c>
      <c r="F81" s="21" t="s">
        <v>193</v>
      </c>
      <c r="G81" s="21" t="s">
        <v>182</v>
      </c>
    </row>
    <row r="82" spans="1:7">
      <c r="A82" s="25">
        <v>81</v>
      </c>
      <c r="B82" s="32" t="s">
        <v>272</v>
      </c>
      <c r="C82" s="39">
        <v>2007</v>
      </c>
      <c r="D82" s="39" t="s">
        <v>208</v>
      </c>
      <c r="E82" s="17" t="str">
        <f>IF(C82&lt;MIN('věkové kategorie'!$A$3:$A$9),"",IFERROR(INDEX('věkové kategorie'!$C$3:$C$9,MATCH(C82,'věkové kategorie'!$B$3:$B$9,-1)),""))</f>
        <v>dor</v>
      </c>
      <c r="F82" s="21" t="s">
        <v>181</v>
      </c>
      <c r="G82" s="21" t="s">
        <v>187</v>
      </c>
    </row>
    <row r="83" spans="1:7">
      <c r="A83" s="25">
        <v>82</v>
      </c>
      <c r="B83" s="34" t="s">
        <v>273</v>
      </c>
      <c r="C83" s="39">
        <v>2006</v>
      </c>
      <c r="D83" s="39" t="s">
        <v>192</v>
      </c>
      <c r="E83" s="17" t="str">
        <f>IF(C83&lt;MIN('věkové kategorie'!$A$3:$A$9),"",IFERROR(INDEX('věkové kategorie'!$C$3:$C$9,MATCH(C83,'věkové kategorie'!$B$3:$B$9,-1)),""))</f>
        <v>dor</v>
      </c>
      <c r="F83" s="21" t="s">
        <v>193</v>
      </c>
      <c r="G83" s="21" t="s">
        <v>182</v>
      </c>
    </row>
    <row r="84" spans="1:7">
      <c r="A84" s="25">
        <v>83</v>
      </c>
      <c r="B84" s="32" t="s">
        <v>27</v>
      </c>
      <c r="C84" s="39">
        <v>2009</v>
      </c>
      <c r="D84" s="39" t="s">
        <v>197</v>
      </c>
      <c r="E84" s="17" t="str">
        <f>IF(C84&lt;MIN('věkové kategorie'!$A$3:$A$9),"",IFERROR(INDEX('věkové kategorie'!$C$3:$C$9,MATCH(C84,'věkové kategorie'!$B$3:$B$9,-1)),""))</f>
        <v>stž</v>
      </c>
      <c r="F84" s="21" t="s">
        <v>198</v>
      </c>
      <c r="G84" s="21" t="s">
        <v>182</v>
      </c>
    </row>
    <row r="85" spans="1:7">
      <c r="A85" s="25">
        <v>84</v>
      </c>
      <c r="B85" s="32" t="s">
        <v>42</v>
      </c>
      <c r="C85" s="39">
        <v>2009</v>
      </c>
      <c r="D85" s="39" t="s">
        <v>219</v>
      </c>
      <c r="E85" s="17" t="str">
        <f>IF(C85&lt;MIN('věkové kategorie'!$A$3:$A$9),"",IFERROR(INDEX('věkové kategorie'!$C$3:$C$9,MATCH(C85,'věkové kategorie'!$B$3:$B$9,-1)),""))</f>
        <v>stž</v>
      </c>
      <c r="F85" s="21" t="s">
        <v>220</v>
      </c>
      <c r="G85" s="21" t="s">
        <v>182</v>
      </c>
    </row>
    <row r="86" spans="1:7">
      <c r="A86" s="25">
        <v>85</v>
      </c>
      <c r="B86" s="34" t="s">
        <v>31</v>
      </c>
      <c r="C86" s="39">
        <v>2006</v>
      </c>
      <c r="D86" s="39" t="s">
        <v>219</v>
      </c>
      <c r="E86" s="17" t="str">
        <f>IF(C86&lt;MIN('věkové kategorie'!$A$3:$A$9),"",IFERROR(INDEX('věkové kategorie'!$C$3:$C$9,MATCH(C86,'věkové kategorie'!$B$3:$B$9,-1)),""))</f>
        <v>dor</v>
      </c>
      <c r="F86" s="21" t="s">
        <v>220</v>
      </c>
      <c r="G86" s="21" t="s">
        <v>182</v>
      </c>
    </row>
    <row r="87" spans="1:7">
      <c r="A87" s="25">
        <v>86</v>
      </c>
      <c r="B87" s="34" t="s">
        <v>274</v>
      </c>
      <c r="C87" s="39">
        <v>2008</v>
      </c>
      <c r="D87" s="39" t="s">
        <v>208</v>
      </c>
      <c r="E87" s="17" t="str">
        <f>IF(C87&lt;MIN('věkové kategorie'!$A$3:$A$9),"",IFERROR(INDEX('věkové kategorie'!$C$3:$C$9,MATCH(C87,'věkové kategorie'!$B$3:$B$9,-1)),""))</f>
        <v>stž</v>
      </c>
      <c r="F87" s="21" t="s">
        <v>181</v>
      </c>
      <c r="G87" s="21" t="s">
        <v>187</v>
      </c>
    </row>
    <row r="88" spans="1:7">
      <c r="A88" s="25">
        <v>87</v>
      </c>
      <c r="B88" s="32" t="s">
        <v>89</v>
      </c>
      <c r="C88" s="39">
        <v>2013</v>
      </c>
      <c r="D88" s="39" t="s">
        <v>192</v>
      </c>
      <c r="E88" s="17" t="str">
        <f>IF(C88&lt;MIN('věkové kategorie'!$A$3:$A$9),"",IFERROR(INDEX('věkové kategorie'!$C$3:$C$9,MATCH(C88,'věkové kategorie'!$B$3:$B$9,-1)),""))</f>
        <v>nmlž</v>
      </c>
      <c r="F88" s="21" t="s">
        <v>193</v>
      </c>
      <c r="G88" s="21" t="s">
        <v>187</v>
      </c>
    </row>
    <row r="89" spans="1:7">
      <c r="A89" s="25">
        <v>88</v>
      </c>
      <c r="B89" s="32" t="s">
        <v>91</v>
      </c>
      <c r="C89" s="39">
        <v>2011</v>
      </c>
      <c r="D89" s="47" t="s">
        <v>192</v>
      </c>
      <c r="E89" s="17" t="str">
        <f>IF(C89&lt;MIN('věkové kategorie'!$A$3:$A$9),"",IFERROR(INDEX('věkové kategorie'!$C$3:$C$9,MATCH(C89,'věkové kategorie'!$B$3:$B$9,-1)),""))</f>
        <v>mlž</v>
      </c>
      <c r="F89" s="45" t="s">
        <v>193</v>
      </c>
      <c r="G89" s="45" t="s">
        <v>187</v>
      </c>
    </row>
    <row r="90" spans="1:7">
      <c r="A90" s="25">
        <v>89</v>
      </c>
      <c r="B90" s="34" t="s">
        <v>61</v>
      </c>
      <c r="C90" s="39">
        <v>2010</v>
      </c>
      <c r="D90" s="39" t="s">
        <v>210</v>
      </c>
      <c r="E90" s="17" t="str">
        <f>IF(C90&lt;MIN('věkové kategorie'!$A$3:$A$9),"",IFERROR(INDEX('věkové kategorie'!$C$3:$C$9,MATCH(C90,'věkové kategorie'!$B$3:$B$9,-1)),""))</f>
        <v>mlž</v>
      </c>
      <c r="F90" s="21" t="s">
        <v>211</v>
      </c>
      <c r="G90" s="21" t="s">
        <v>182</v>
      </c>
    </row>
    <row r="91" spans="1:7">
      <c r="A91" s="25">
        <v>90</v>
      </c>
      <c r="B91" s="32" t="s">
        <v>76</v>
      </c>
      <c r="C91" s="39">
        <v>2010</v>
      </c>
      <c r="D91" s="39" t="s">
        <v>258</v>
      </c>
      <c r="E91" s="17" t="str">
        <f>IF(C91&lt;MIN('věkové kategorie'!$A$3:$A$9),"",IFERROR(INDEX('věkové kategorie'!$C$3:$C$9,MATCH(C91,'věkové kategorie'!$B$3:$B$9,-1)),""))</f>
        <v>mlž</v>
      </c>
      <c r="F91" s="21" t="s">
        <v>259</v>
      </c>
      <c r="G91" s="21" t="s">
        <v>182</v>
      </c>
    </row>
    <row r="92" spans="1:7">
      <c r="A92" s="25">
        <v>91</v>
      </c>
      <c r="B92" s="32"/>
      <c r="C92" s="39"/>
      <c r="D92" s="39"/>
      <c r="E92" s="17" t="str">
        <f>IF(C92&lt;MIN('věkové kategorie'!$A$3:$A$9),"",IFERROR(INDEX('věkové kategorie'!$C$3:$C$9,MATCH(C92,'věkové kategorie'!$B$3:$B$9,-1)),""))</f>
        <v/>
      </c>
      <c r="F92" s="21"/>
      <c r="G92" s="21"/>
    </row>
    <row r="93" spans="1:7">
      <c r="A93" s="25">
        <v>92</v>
      </c>
      <c r="B93" s="32"/>
      <c r="C93" s="39"/>
      <c r="D93" s="39"/>
      <c r="E93" s="17" t="str">
        <f>IF(C93&lt;MIN('věkové kategorie'!$A$3:$A$9),"",IFERROR(INDEX('věkové kategorie'!$C$3:$C$9,MATCH(C93,'věkové kategorie'!$B$3:$B$9,-1)),""))</f>
        <v/>
      </c>
      <c r="F93" s="21"/>
      <c r="G93" s="21"/>
    </row>
    <row r="94" spans="1:7">
      <c r="B94" s="42" t="s">
        <v>275</v>
      </c>
      <c r="C94" s="43" t="s">
        <v>276</v>
      </c>
      <c r="D94" s="43" t="s">
        <v>277</v>
      </c>
      <c r="E94" s="44" t="s">
        <v>278</v>
      </c>
      <c r="F94" s="44" t="s">
        <v>279</v>
      </c>
      <c r="G94" s="25"/>
    </row>
  </sheetData>
  <protectedRanges>
    <protectedRange sqref="B92:B93" name="Oblast1_1"/>
    <protectedRange sqref="B84:D86" name="nový hráči_1"/>
    <protectedRange sqref="G2:G83" name="registrovaný"/>
    <protectedRange sqref="F84:G86" name="nový hráči_2"/>
    <protectedRange sqref="B87" name="nový hráči"/>
    <protectedRange sqref="C87" name="nový hráči_3"/>
    <protectedRange sqref="D87" name="nový hráči_4"/>
    <protectedRange sqref="F87" name="nový hráči_5"/>
    <protectedRange sqref="B88:D88" name="nový hráči_6"/>
    <protectedRange sqref="B89:D91" name="nový hráči_7"/>
    <protectedRange sqref="F89:G91" name="nový hráči_8"/>
  </protectedRanges>
  <pageMargins left="0.7" right="0.7" top="0.78740157499999996" bottom="0.78740157499999996" header="0.3" footer="0.3"/>
  <pageSetup paperSize="9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equal" id="{DCA7C6B2-2B68-4233-8F45-3B11176959B1}">
            <xm:f>'věkové kategorie'!$C$8</xm:f>
            <x14:dxf>
              <fill>
                <patternFill>
                  <bgColor theme="0" tint="-0.24994659260841701"/>
                </patternFill>
              </fill>
            </x14:dxf>
          </x14:cfRule>
          <x14:cfRule type="cellIs" priority="8" operator="equal" id="{D093F6F6-24FB-4EC1-AB68-1FB1EDC6FDC1}">
            <xm:f>'věkové kategorie'!$C$7</xm:f>
            <x14:dxf>
              <fill>
                <patternFill>
                  <bgColor theme="7" tint="0.59996337778862885"/>
                </patternFill>
              </fill>
            </x14:dxf>
          </x14:cfRule>
          <x14:cfRule type="cellIs" priority="9" operator="equal" id="{93E6EE67-B264-45E6-8356-759976474505}">
            <xm:f>'věkové kategorie'!$C$6</xm:f>
            <x14:dxf>
              <fill>
                <patternFill>
                  <bgColor theme="8" tint="0.39994506668294322"/>
                </patternFill>
              </fill>
            </x14:dxf>
          </x14:cfRule>
          <x14:cfRule type="cellIs" priority="10" operator="equal" id="{7C94057D-2E5B-481C-925E-A77A844E9B95}">
            <xm:f>'věkové kategorie'!$C$5</xm:f>
            <x14:dxf>
              <fill>
                <patternFill>
                  <bgColor theme="9" tint="0.39994506668294322"/>
                </patternFill>
              </fill>
            </x14:dxf>
          </x14:cfRule>
          <x14:cfRule type="cellIs" priority="11" operator="equal" id="{EA473023-DA42-4004-884D-DFD42DE42DFD}">
            <xm:f>'věkové kategorie'!$C$3</xm:f>
            <x14:dxf>
              <fill>
                <patternFill>
                  <bgColor rgb="FFFFFF99"/>
                </patternFill>
              </fill>
            </x14:dxf>
          </x14:cfRule>
          <x14:cfRule type="cellIs" priority="12" operator="equal" id="{03860BC2-6495-4032-BEC4-FFF5E567B8C6}">
            <xm:f>'věkové kategorie'!$C$4</xm:f>
            <x14:dxf>
              <fill>
                <patternFill>
                  <bgColor theme="6" tint="0.39994506668294322"/>
                </patternFill>
              </fill>
            </x14:dxf>
          </x14:cfRule>
          <xm:sqref>E2:E93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9"/>
  <sheetViews>
    <sheetView workbookViewId="0">
      <selection activeCell="H20" sqref="H20"/>
    </sheetView>
  </sheetViews>
  <sheetFormatPr defaultRowHeight="15"/>
  <sheetData>
    <row r="1" spans="1:4" ht="15.75">
      <c r="A1" s="91" t="s">
        <v>156</v>
      </c>
      <c r="B1" s="91"/>
      <c r="C1" s="91"/>
      <c r="D1" s="91"/>
    </row>
    <row r="2" spans="1:4">
      <c r="A2" s="31" t="s">
        <v>280</v>
      </c>
      <c r="B2" s="31" t="s">
        <v>281</v>
      </c>
      <c r="C2" s="14" t="s">
        <v>282</v>
      </c>
      <c r="D2" s="14" t="s">
        <v>283</v>
      </c>
    </row>
    <row r="3" spans="1:4">
      <c r="A3" s="14">
        <v>2012</v>
      </c>
      <c r="B3" s="14">
        <v>2022</v>
      </c>
      <c r="C3" s="19" t="s">
        <v>284</v>
      </c>
      <c r="D3" s="14" t="s">
        <v>285</v>
      </c>
    </row>
    <row r="4" spans="1:4">
      <c r="A4" s="14">
        <v>2010</v>
      </c>
      <c r="B4" s="14">
        <v>2011</v>
      </c>
      <c r="C4" s="18" t="s">
        <v>286</v>
      </c>
      <c r="D4" s="14" t="s">
        <v>287</v>
      </c>
    </row>
    <row r="5" spans="1:4">
      <c r="A5" s="14">
        <v>2008</v>
      </c>
      <c r="B5" s="14">
        <v>2009</v>
      </c>
      <c r="C5" s="63" t="s">
        <v>288</v>
      </c>
      <c r="D5" s="14" t="s">
        <v>289</v>
      </c>
    </row>
    <row r="6" spans="1:4">
      <c r="A6" s="14">
        <v>2006</v>
      </c>
      <c r="B6" s="14">
        <v>2007</v>
      </c>
      <c r="C6" s="64" t="s">
        <v>290</v>
      </c>
      <c r="D6" s="14" t="s">
        <v>291</v>
      </c>
    </row>
    <row r="7" spans="1:4">
      <c r="A7" s="14">
        <v>2004</v>
      </c>
      <c r="B7" s="14">
        <v>2005</v>
      </c>
      <c r="C7" s="65" t="s">
        <v>292</v>
      </c>
      <c r="D7" s="14" t="s">
        <v>293</v>
      </c>
    </row>
    <row r="8" spans="1:4">
      <c r="A8" s="14">
        <v>2002</v>
      </c>
      <c r="B8" s="14">
        <v>2003</v>
      </c>
      <c r="C8" s="66" t="s">
        <v>294</v>
      </c>
      <c r="D8" s="14" t="s">
        <v>295</v>
      </c>
    </row>
    <row r="9" spans="1:4">
      <c r="A9" s="14">
        <v>1900</v>
      </c>
      <c r="B9" s="14">
        <v>2001</v>
      </c>
      <c r="C9" s="67" t="s">
        <v>294</v>
      </c>
      <c r="D9" s="14" t="s">
        <v>296</v>
      </c>
    </row>
  </sheetData>
  <protectedRanges>
    <protectedRange sqref="A3:B9" name="věkovékat"/>
  </protectedRanges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5"/>
  <sheetViews>
    <sheetView workbookViewId="0">
      <selection activeCell="G39" sqref="G39"/>
    </sheetView>
  </sheetViews>
  <sheetFormatPr defaultRowHeight="1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>
      <c r="A1" s="75" t="s">
        <v>0</v>
      </c>
      <c r="B1" s="76"/>
      <c r="C1" s="76"/>
      <c r="D1" s="76"/>
      <c r="E1" s="76"/>
      <c r="F1" s="77"/>
      <c r="G1" s="12"/>
    </row>
    <row r="2" spans="1:7" ht="14.45" customHeight="1">
      <c r="A2" s="78"/>
      <c r="B2" s="79"/>
      <c r="C2" s="79"/>
      <c r="D2" s="79"/>
      <c r="E2" s="79"/>
      <c r="F2" s="80"/>
      <c r="G2" s="12"/>
    </row>
    <row r="3" spans="1:7" ht="14.45" customHeight="1">
      <c r="A3" s="81" t="s">
        <v>69</v>
      </c>
      <c r="B3" s="82"/>
      <c r="C3" s="82"/>
      <c r="D3" s="82"/>
      <c r="E3" s="82"/>
      <c r="F3" s="83"/>
      <c r="G3" s="13"/>
    </row>
    <row r="4" spans="1:7" ht="14.45" customHeight="1">
      <c r="A4" s="84"/>
      <c r="B4" s="85"/>
      <c r="C4" s="85"/>
      <c r="D4" s="85"/>
      <c r="E4" s="85"/>
      <c r="F4" s="86"/>
      <c r="G4" s="13"/>
    </row>
    <row r="5" spans="1:7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>
      <c r="A6" s="23"/>
      <c r="B6" s="22" t="s">
        <v>8</v>
      </c>
      <c r="C6" s="23"/>
      <c r="D6" s="23"/>
      <c r="E6" s="23"/>
      <c r="F6" s="23"/>
      <c r="G6" s="1"/>
    </row>
    <row r="7" spans="1:7">
      <c r="A7" s="4" t="s">
        <v>9</v>
      </c>
      <c r="B7" s="9" t="s">
        <v>10</v>
      </c>
      <c r="C7" s="4" t="str">
        <f>IFERROR(VLOOKUP($B7,'seznam hráčů'!$B:$E,MATCH('seznam hráčů'!D$1,'seznam hráčů'!$B$1:$E$1,0),FALSE),"")</f>
        <v>TJ Záluží</v>
      </c>
      <c r="D7" s="4">
        <f>IFERROR(VLOOKUP($B7,'seznam hráčů'!$B:$E,MATCH('seznam hráčů'!C$1,'seznam hráčů'!$B$1:$E$1,0),FALSE),"")</f>
        <v>2010</v>
      </c>
      <c r="E7" s="4" t="str">
        <f>IFERROR(VLOOKUP($B7,'seznam hráčů'!$B:$E,MATCH('seznam hráčů'!E$1,'seznam hráčů'!$B$1:$E$1,0),FALSE),"")</f>
        <v>mlž</v>
      </c>
      <c r="F7" s="4">
        <v>1000</v>
      </c>
      <c r="G7" s="1"/>
    </row>
    <row r="8" spans="1:7">
      <c r="A8" s="4" t="s">
        <v>11</v>
      </c>
      <c r="B8" s="9" t="s">
        <v>12</v>
      </c>
      <c r="C8" s="4" t="str">
        <f>IFERROR(VLOOKUP($B8,'seznam hráčů'!$B:$E,MATCH('seznam hráčů'!D$1,'seznam hráčů'!$B$1:$E$1,0),FALSE),"")</f>
        <v>TJ Olešná</v>
      </c>
      <c r="D8" s="4">
        <f>IFERROR(VLOOKUP($B8,'seznam hráčů'!$B:$E,MATCH('seznam hráčů'!C$1,'seznam hráčů'!$B$1:$E$1,0),FALSE),"")</f>
        <v>2007</v>
      </c>
      <c r="E8" s="4" t="str">
        <f>IFERROR(VLOOKUP($B8,'seznam hráčů'!$B:$E,MATCH('seznam hráčů'!E$1,'seznam hráčů'!$B$1:$E$1,0),FALSE),"")</f>
        <v>dor</v>
      </c>
      <c r="F8" s="4">
        <v>970</v>
      </c>
      <c r="G8" s="1"/>
    </row>
    <row r="9" spans="1:7">
      <c r="A9" s="4" t="s">
        <v>13</v>
      </c>
      <c r="B9" s="9" t="s">
        <v>70</v>
      </c>
      <c r="C9" s="4" t="str">
        <f>IFERROR(VLOOKUP($B9,'seznam hráčů'!$B:$E,MATCH('seznam hráčů'!D$1,'seznam hráčů'!$B$1:$E$1,0),FALSE),"")</f>
        <v>T. J. Sokol Žebrák</v>
      </c>
      <c r="D9" s="4">
        <f>IFERROR(VLOOKUP($B9,'seznam hráčů'!$B:$E,MATCH('seznam hráčů'!C$1,'seznam hráčů'!$B$1:$E$1,0),FALSE),"")</f>
        <v>2007</v>
      </c>
      <c r="E9" s="4" t="str">
        <f>IFERROR(VLOOKUP($B9,'seznam hráčů'!$B:$E,MATCH('seznam hráčů'!E$1,'seznam hráčů'!$B$1:$E$1,0),FALSE),"")</f>
        <v>dor</v>
      </c>
      <c r="F9" s="4">
        <v>940</v>
      </c>
      <c r="G9" s="1"/>
    </row>
    <row r="10" spans="1:7">
      <c r="A10" s="4" t="s">
        <v>15</v>
      </c>
      <c r="B10" s="9" t="s">
        <v>18</v>
      </c>
      <c r="C10" s="4" t="str">
        <f>IFERROR(VLOOKUP($B10,'seznam hráčů'!$B:$E,MATCH('seznam hráčů'!D$1,'seznam hráčů'!$B$1:$E$1,0),FALSE),"")</f>
        <v>TJ Olešná</v>
      </c>
      <c r="D10" s="4">
        <f>IFERROR(VLOOKUP($B10,'seznam hráčů'!$B:$E,MATCH('seznam hráčů'!C$1,'seznam hráčů'!$B$1:$E$1,0),FALSE),"")</f>
        <v>2008</v>
      </c>
      <c r="E10" s="4" t="str">
        <f>IFERROR(VLOOKUP($B10,'seznam hráčů'!$B:$E,MATCH('seznam hráčů'!E$1,'seznam hráčů'!$B$1:$E$1,0),FALSE),"")</f>
        <v>stž</v>
      </c>
      <c r="F10" s="4">
        <v>910</v>
      </c>
      <c r="G10" s="1"/>
    </row>
    <row r="11" spans="1:7">
      <c r="A11" s="4" t="s">
        <v>17</v>
      </c>
      <c r="B11" s="9" t="s">
        <v>16</v>
      </c>
      <c r="C11" s="4" t="str">
        <f>IFERROR(VLOOKUP($B11,'seznam hráčů'!$B:$E,MATCH('seznam hráčů'!D$1,'seznam hráčů'!$B$1:$E$1,0),FALSE),"")</f>
        <v>T. J. Sokol Králův Dvůr</v>
      </c>
      <c r="D11" s="4">
        <f>IFERROR(VLOOKUP($B11,'seznam hráčů'!$B:$E,MATCH('seznam hráčů'!C$1,'seznam hráčů'!$B$1:$E$1,0),FALSE),"")</f>
        <v>2009</v>
      </c>
      <c r="E11" s="4" t="str">
        <f>IFERROR(VLOOKUP($B11,'seznam hráčů'!$B:$E,MATCH('seznam hráčů'!E$1,'seznam hráčů'!$B$1:$E$1,0),FALSE),"")</f>
        <v>stž</v>
      </c>
      <c r="F11" s="4">
        <v>880</v>
      </c>
      <c r="G11" s="1"/>
    </row>
    <row r="12" spans="1:7">
      <c r="A12" s="4" t="s">
        <v>19</v>
      </c>
      <c r="B12" s="9" t="s">
        <v>14</v>
      </c>
      <c r="C12" s="4" t="str">
        <f>IFERROR(VLOOKUP($B12,'seznam hráčů'!$B:$E,MATCH('seznam hráčů'!D$1,'seznam hráčů'!$B$1:$E$1,0),FALSE),"")</f>
        <v>T. J. Sokol Králův Dvůr</v>
      </c>
      <c r="D12" s="4">
        <f>IFERROR(VLOOKUP($B12,'seznam hráčů'!$B:$E,MATCH('seznam hráčů'!C$1,'seznam hráčů'!$B$1:$E$1,0),FALSE),"")</f>
        <v>2010</v>
      </c>
      <c r="E12" s="4" t="str">
        <f>IFERROR(VLOOKUP($B12,'seznam hráčů'!$B:$E,MATCH('seznam hráčů'!E$1,'seznam hráčů'!$B$1:$E$1,0),FALSE),"")</f>
        <v>mlž</v>
      </c>
      <c r="F12" s="4">
        <v>850</v>
      </c>
      <c r="G12" s="1"/>
    </row>
    <row r="13" spans="1:7">
      <c r="A13" s="4" t="s">
        <v>21</v>
      </c>
      <c r="B13" s="9" t="s">
        <v>27</v>
      </c>
      <c r="C13" s="4" t="str">
        <f>IFERROR(VLOOKUP($B13,'seznam hráčů'!$B:$E,MATCH('seznam hráčů'!D$1,'seznam hráčů'!$B$1:$E$1,0),FALSE),"")</f>
        <v>T. J. Sokol Králův Dvůr</v>
      </c>
      <c r="D13" s="4">
        <f>IFERROR(VLOOKUP($B13,'seznam hráčů'!$B:$E,MATCH('seznam hráčů'!C$1,'seznam hráčů'!$B$1:$E$1,0),FALSE),"")</f>
        <v>2009</v>
      </c>
      <c r="E13" s="4" t="str">
        <f>IFERROR(VLOOKUP($B13,'seznam hráčů'!$B:$E,MATCH('seznam hráčů'!E$1,'seznam hráčů'!$B$1:$E$1,0),FALSE),"")</f>
        <v>stž</v>
      </c>
      <c r="F13" s="72">
        <v>820</v>
      </c>
      <c r="G13" s="1"/>
    </row>
    <row r="14" spans="1:7">
      <c r="A14" s="4" t="s">
        <v>23</v>
      </c>
      <c r="B14" s="9" t="s">
        <v>29</v>
      </c>
      <c r="C14" s="4" t="str">
        <f>IFERROR(VLOOKUP($B14,'seznam hráčů'!$B:$E,MATCH('seznam hráčů'!D$1,'seznam hráčů'!$B$1:$E$1,0),FALSE),"")</f>
        <v>T. J. Sokol Hořovice</v>
      </c>
      <c r="D14" s="4">
        <f>IFERROR(VLOOKUP($B14,'seznam hráčů'!$B:$E,MATCH('seznam hráčů'!C$1,'seznam hráčů'!$B$1:$E$1,0),FALSE),"")</f>
        <v>2009</v>
      </c>
      <c r="E14" s="4" t="str">
        <f>IFERROR(VLOOKUP($B14,'seznam hráčů'!$B:$E,MATCH('seznam hráčů'!E$1,'seznam hráčů'!$B$1:$E$1,0),FALSE),"")</f>
        <v>stž</v>
      </c>
      <c r="F14" s="72">
        <v>790</v>
      </c>
      <c r="G14" s="1"/>
    </row>
    <row r="15" spans="1:7">
      <c r="A15" s="1"/>
      <c r="B15" s="7" t="s">
        <v>25</v>
      </c>
      <c r="C15" s="1"/>
      <c r="D15" s="1"/>
      <c r="E15" s="1"/>
      <c r="F15" s="1"/>
      <c r="G15" s="1"/>
    </row>
    <row r="16" spans="1:7">
      <c r="A16" s="4" t="s">
        <v>26</v>
      </c>
      <c r="B16" s="9" t="s">
        <v>40</v>
      </c>
      <c r="C16" s="4" t="str">
        <f>IFERROR(VLOOKUP($B16,'seznam hráčů'!$B:$E,MATCH('seznam hráčů'!D$1,'seznam hráčů'!$B$1:$E$1,0),FALSE),"")</f>
        <v>Slovan Lochovice</v>
      </c>
      <c r="D16" s="4">
        <f>IFERROR(VLOOKUP($B16,'seznam hráčů'!$B:$E,MATCH('seznam hráčů'!C$1,'seznam hráčů'!$B$1:$E$1,0),FALSE),"")</f>
        <v>2009</v>
      </c>
      <c r="E16" s="4" t="str">
        <f>IFERROR(VLOOKUP($B16,'seznam hráčů'!$B:$E,MATCH('seznam hráčů'!E$1,'seznam hráčů'!$B$1:$E$1,0),FALSE),"")</f>
        <v>stž</v>
      </c>
      <c r="F16" s="74">
        <v>820</v>
      </c>
      <c r="G16" s="1"/>
    </row>
    <row r="17" spans="1:7">
      <c r="A17" s="4" t="s">
        <v>28</v>
      </c>
      <c r="B17" s="9" t="s">
        <v>71</v>
      </c>
      <c r="C17" s="4" t="str">
        <f>IFERROR(VLOOKUP($B17,'seznam hráčů'!$B:$E,MATCH('seznam hráčů'!D$1,'seznam hráčů'!$B$1:$E$1,0),FALSE),"")</f>
        <v>TJ. Lokomotiva Zdice</v>
      </c>
      <c r="D17" s="4">
        <f>IFERROR(VLOOKUP($B17,'seznam hráčů'!$B:$E,MATCH('seznam hráčů'!C$1,'seznam hráčů'!$B$1:$E$1,0),FALSE),"")</f>
        <v>2007</v>
      </c>
      <c r="E17" s="4" t="str">
        <f>IFERROR(VLOOKUP($B17,'seznam hráčů'!$B:$E,MATCH('seznam hráčů'!E$1,'seznam hráčů'!$B$1:$E$1,0),FALSE),"")</f>
        <v>dor</v>
      </c>
      <c r="F17" s="74">
        <v>790</v>
      </c>
      <c r="G17" s="1"/>
    </row>
    <row r="18" spans="1:7">
      <c r="A18" s="4" t="s">
        <v>30</v>
      </c>
      <c r="B18" s="9" t="s">
        <v>72</v>
      </c>
      <c r="C18" s="4" t="str">
        <f>IFERROR(VLOOKUP($B18,'seznam hráčů'!$B:$E,MATCH('seznam hráčů'!D$1,'seznam hráčů'!$B$1:$E$1,0),FALSE),"")</f>
        <v>T. J. Sokol Hořovice</v>
      </c>
      <c r="D18" s="4">
        <f>IFERROR(VLOOKUP($B18,'seznam hráčů'!$B:$E,MATCH('seznam hráčů'!C$1,'seznam hráčů'!$B$1:$E$1,0),FALSE),"")</f>
        <v>2010</v>
      </c>
      <c r="E18" s="4" t="str">
        <f>IFERROR(VLOOKUP($B18,'seznam hráčů'!$B:$E,MATCH('seznam hráčů'!E$1,'seznam hráčů'!$B$1:$E$1,0),FALSE),"")</f>
        <v>mlž</v>
      </c>
      <c r="F18" s="4">
        <v>760</v>
      </c>
      <c r="G18" s="1"/>
    </row>
    <row r="19" spans="1:7">
      <c r="A19" s="4" t="s">
        <v>32</v>
      </c>
      <c r="B19" s="9" t="s">
        <v>42</v>
      </c>
      <c r="C19" s="4" t="str">
        <f>IFERROR(VLOOKUP($B19,'seznam hráčů'!$B:$E,MATCH('seznam hráčů'!D$1,'seznam hráčů'!$B$1:$E$1,0),FALSE),"")</f>
        <v>TJ Olešná</v>
      </c>
      <c r="D19" s="4">
        <f>IFERROR(VLOOKUP($B19,'seznam hráčů'!$B:$E,MATCH('seznam hráčů'!C$1,'seznam hráčů'!$B$1:$E$1,0),FALSE),"")</f>
        <v>2009</v>
      </c>
      <c r="E19" s="4" t="str">
        <f>IFERROR(VLOOKUP($B19,'seznam hráčů'!$B:$E,MATCH('seznam hráčů'!E$1,'seznam hráčů'!$B$1:$E$1,0),FALSE),"")</f>
        <v>stž</v>
      </c>
      <c r="F19" s="4">
        <v>730</v>
      </c>
      <c r="G19" s="1"/>
    </row>
    <row r="20" spans="1:7">
      <c r="A20" s="4" t="s">
        <v>34</v>
      </c>
      <c r="B20" s="9" t="s">
        <v>22</v>
      </c>
      <c r="C20" s="4" t="str">
        <f>IFERROR(VLOOKUP($B20,'seznam hráčů'!$B:$E,MATCH('seznam hráčů'!D$1,'seznam hráčů'!$B$1:$E$1,0),FALSE),"")</f>
        <v>TJ Litavan Libomyšl</v>
      </c>
      <c r="D20" s="4">
        <f>IFERROR(VLOOKUP($B20,'seznam hráčů'!$B:$E,MATCH('seznam hráčů'!C$1,'seznam hráčů'!$B$1:$E$1,0),FALSE),"")</f>
        <v>2009</v>
      </c>
      <c r="E20" s="4" t="str">
        <f>IFERROR(VLOOKUP($B20,'seznam hráčů'!$B:$E,MATCH('seznam hráčů'!E$1,'seznam hráčů'!$B$1:$E$1,0),FALSE),"")</f>
        <v>stž</v>
      </c>
      <c r="F20" s="4">
        <v>700</v>
      </c>
      <c r="G20" s="1"/>
    </row>
    <row r="21" spans="1:7">
      <c r="A21" s="4" t="s">
        <v>36</v>
      </c>
      <c r="B21" s="9" t="s">
        <v>31</v>
      </c>
      <c r="C21" s="4" t="str">
        <f>IFERROR(VLOOKUP($B21,'seznam hráčů'!$B:$E,MATCH('seznam hráčů'!D$1,'seznam hráčů'!$B$1:$E$1,0),FALSE),"")</f>
        <v>TJ Olešná</v>
      </c>
      <c r="D21" s="4">
        <f>IFERROR(VLOOKUP($B21,'seznam hráčů'!$B:$E,MATCH('seznam hráčů'!C$1,'seznam hráčů'!$B$1:$E$1,0),FALSE),"")</f>
        <v>2006</v>
      </c>
      <c r="E21" s="4" t="str">
        <f>IFERROR(VLOOKUP($B21,'seznam hráčů'!$B:$E,MATCH('seznam hráčů'!E$1,'seznam hráčů'!$B$1:$E$1,0),FALSE),"")</f>
        <v>dor</v>
      </c>
      <c r="F21" s="4">
        <v>670</v>
      </c>
      <c r="G21" s="1"/>
    </row>
    <row r="22" spans="1:7">
      <c r="A22" s="1"/>
      <c r="B22" s="7" t="s">
        <v>38</v>
      </c>
      <c r="C22" s="1"/>
      <c r="D22" s="1"/>
      <c r="E22" s="1"/>
      <c r="F22" s="1"/>
      <c r="G22" s="1"/>
    </row>
    <row r="23" spans="1:7">
      <c r="A23" s="4" t="s">
        <v>73</v>
      </c>
      <c r="B23" s="9" t="s">
        <v>74</v>
      </c>
      <c r="C23" s="4" t="str">
        <f>IFERROR(VLOOKUP($B23,'seznam hráčů'!$B:$E,MATCH('seznam hráčů'!D$1,'seznam hráčů'!$B$1:$E$1,0),FALSE),"")</f>
        <v>T. J. Sokol Žebrák</v>
      </c>
      <c r="D23" s="4">
        <f>IFERROR(VLOOKUP($B23,'seznam hráčů'!$B:$E,MATCH('seznam hráčů'!C$1,'seznam hráčů'!$B$1:$E$1,0),FALSE),"")</f>
        <v>2007</v>
      </c>
      <c r="E23" s="4" t="str">
        <f>IFERROR(VLOOKUP($B23,'seznam hráčů'!$B:$E,MATCH('seznam hráčů'!E$1,'seznam hráčů'!$B$1:$E$1,0),FALSE),"")</f>
        <v>dor</v>
      </c>
      <c r="F23" s="74">
        <v>640</v>
      </c>
      <c r="G23" s="1"/>
    </row>
    <row r="24" spans="1:7">
      <c r="A24" s="4" t="s">
        <v>39</v>
      </c>
      <c r="B24" s="9" t="s">
        <v>75</v>
      </c>
      <c r="C24" s="4" t="str">
        <f>IFERROR(VLOOKUP($B24,'seznam hráčů'!$B:$E,MATCH('seznam hráčů'!D$1,'seznam hráčů'!$B$1:$E$1,0),FALSE),"")</f>
        <v>TJ. Lokomotiva Zdice</v>
      </c>
      <c r="D24" s="4">
        <f>IFERROR(VLOOKUP($B24,'seznam hráčů'!$B:$E,MATCH('seznam hráčů'!C$1,'seznam hráčů'!$B$1:$E$1,0),FALSE),"")</f>
        <v>2011</v>
      </c>
      <c r="E24" s="4" t="str">
        <f>IFERROR(VLOOKUP($B24,'seznam hráčů'!$B:$E,MATCH('seznam hráčů'!E$1,'seznam hráčů'!$B$1:$E$1,0),FALSE),"")</f>
        <v>mlž</v>
      </c>
      <c r="F24" s="74">
        <v>610</v>
      </c>
      <c r="G24" s="1"/>
    </row>
    <row r="25" spans="1:7">
      <c r="A25" s="4" t="s">
        <v>41</v>
      </c>
      <c r="B25" s="9" t="s">
        <v>35</v>
      </c>
      <c r="C25" s="4" t="str">
        <f>IFERROR(VLOOKUP($B25,'seznam hráčů'!$B:$E,MATCH('seznam hráčů'!D$1,'seznam hráčů'!$B$1:$E$1,0),FALSE),"")</f>
        <v>TJ Olešná</v>
      </c>
      <c r="D25" s="4">
        <f>IFERROR(VLOOKUP($B25,'seznam hráčů'!$B:$E,MATCH('seznam hráčů'!C$1,'seznam hráčů'!$B$1:$E$1,0),FALSE),"")</f>
        <v>2006</v>
      </c>
      <c r="E25" s="4" t="str">
        <f>IFERROR(VLOOKUP($B25,'seznam hráčů'!$B:$E,MATCH('seznam hráčů'!E$1,'seznam hráčů'!$B$1:$E$1,0),FALSE),"")</f>
        <v>dor</v>
      </c>
      <c r="F25" s="4">
        <v>580</v>
      </c>
      <c r="G25" s="1"/>
    </row>
    <row r="26" spans="1:7">
      <c r="A26" s="4" t="s">
        <v>43</v>
      </c>
      <c r="B26" s="9" t="s">
        <v>46</v>
      </c>
      <c r="C26" s="4" t="str">
        <f>IFERROR(VLOOKUP($B26,'seznam hráčů'!$B:$E,MATCH('seznam hráčů'!D$1,'seznam hráčů'!$B$1:$E$1,0),FALSE),"")</f>
        <v>T. J. Sokol Králův Dvůr</v>
      </c>
      <c r="D26" s="4">
        <f>IFERROR(VLOOKUP($B26,'seznam hráčů'!$B:$E,MATCH('seznam hráčů'!C$1,'seznam hráčů'!$B$1:$E$1,0),FALSE),"")</f>
        <v>2013</v>
      </c>
      <c r="E26" s="4" t="str">
        <f>IFERROR(VLOOKUP($B26,'seznam hráčů'!$B:$E,MATCH('seznam hráčů'!E$1,'seznam hráčů'!$B$1:$E$1,0),FALSE),"")</f>
        <v>nmlž</v>
      </c>
      <c r="F26" s="4">
        <v>550</v>
      </c>
      <c r="G26" s="1"/>
    </row>
    <row r="27" spans="1:7">
      <c r="A27" s="4" t="s">
        <v>45</v>
      </c>
      <c r="B27" s="9" t="s">
        <v>48</v>
      </c>
      <c r="C27" s="4" t="str">
        <f>IFERROR(VLOOKUP($B27,'seznam hráčů'!$B:$E,MATCH('seznam hráčů'!D$1,'seznam hráčů'!$B$1:$E$1,0),FALSE),"")</f>
        <v>Slovan Lochovice</v>
      </c>
      <c r="D27" s="4">
        <f>IFERROR(VLOOKUP($B27,'seznam hráčů'!$B:$E,MATCH('seznam hráčů'!C$1,'seznam hráčů'!$B$1:$E$1,0),FALSE),"")</f>
        <v>2011</v>
      </c>
      <c r="E27" s="4" t="str">
        <f>IFERROR(VLOOKUP($B27,'seznam hráčů'!$B:$E,MATCH('seznam hráčů'!E$1,'seznam hráčů'!$B$1:$E$1,0),FALSE),"")</f>
        <v>mlž</v>
      </c>
      <c r="F27" s="4">
        <v>530</v>
      </c>
      <c r="G27" s="1"/>
    </row>
    <row r="28" spans="1:7">
      <c r="A28" s="4" t="s">
        <v>47</v>
      </c>
      <c r="B28" s="9" t="s">
        <v>37</v>
      </c>
      <c r="C28" s="4" t="str">
        <f>IFERROR(VLOOKUP($B28,'seznam hráčů'!$B:$E,MATCH('seznam hráčů'!D$1,'seznam hráčů'!$B$1:$E$1,0),FALSE),"")</f>
        <v>T. J. Sokol Žebrák</v>
      </c>
      <c r="D28" s="4">
        <f>IFERROR(VLOOKUP($B28,'seznam hráčů'!$B:$E,MATCH('seznam hráčů'!C$1,'seznam hráčů'!$B$1:$E$1,0),FALSE),"")</f>
        <v>2007</v>
      </c>
      <c r="E28" s="4" t="str">
        <f>IFERROR(VLOOKUP($B28,'seznam hráčů'!$B:$E,MATCH('seznam hráčů'!E$1,'seznam hráčů'!$B$1:$E$1,0),FALSE),"")</f>
        <v>dor</v>
      </c>
      <c r="F28" s="4">
        <v>510</v>
      </c>
      <c r="G28" s="1"/>
    </row>
    <row r="29" spans="1:7">
      <c r="A29" s="1"/>
      <c r="B29" s="7" t="s">
        <v>51</v>
      </c>
      <c r="C29" s="1"/>
      <c r="D29" s="1"/>
      <c r="E29" s="1"/>
      <c r="F29" s="1"/>
      <c r="G29" s="1"/>
    </row>
    <row r="30" spans="1:7">
      <c r="A30" s="4" t="s">
        <v>52</v>
      </c>
      <c r="B30" s="9" t="s">
        <v>55</v>
      </c>
      <c r="C30" s="4" t="str">
        <f>IFERROR(VLOOKUP($B30,'seznam hráčů'!$B:$E,MATCH('seznam hráčů'!D$1,'seznam hráčů'!$B$1:$E$1,0),FALSE),"")</f>
        <v>T. J. Sokol Hořovice</v>
      </c>
      <c r="D30" s="4">
        <f>IFERROR(VLOOKUP($B30,'seznam hráčů'!$B:$E,MATCH('seznam hráčů'!C$1,'seznam hráčů'!$B$1:$E$1,0),FALSE),"")</f>
        <v>2011</v>
      </c>
      <c r="E30" s="4" t="str">
        <f>IFERROR(VLOOKUP($B30,'seznam hráčů'!$B:$E,MATCH('seznam hráčů'!E$1,'seznam hráčů'!$B$1:$E$1,0),FALSE),"")</f>
        <v>mlž</v>
      </c>
      <c r="F30" s="74">
        <v>490</v>
      </c>
      <c r="G30" s="1"/>
    </row>
    <row r="31" spans="1:7">
      <c r="A31" s="4" t="s">
        <v>54</v>
      </c>
      <c r="B31" s="9" t="s">
        <v>50</v>
      </c>
      <c r="C31" s="4" t="str">
        <f>IFERROR(VLOOKUP($B31,'seznam hráčů'!$B:$E,MATCH('seznam hráčů'!D$1,'seznam hráčů'!$B$1:$E$1,0),FALSE),"")</f>
        <v>TJ Olešná</v>
      </c>
      <c r="D31" s="4">
        <f>IFERROR(VLOOKUP($B31,'seznam hráčů'!$B:$E,MATCH('seznam hráčů'!C$1,'seznam hráčů'!$B$1:$E$1,0),FALSE),"")</f>
        <v>2011</v>
      </c>
      <c r="E31" s="4" t="str">
        <f>IFERROR(VLOOKUP($B31,'seznam hráčů'!$B:$E,MATCH('seznam hráčů'!E$1,'seznam hráčů'!$B$1:$E$1,0),FALSE),"")</f>
        <v>mlž</v>
      </c>
      <c r="F31" s="74">
        <v>470</v>
      </c>
      <c r="G31" s="1"/>
    </row>
    <row r="32" spans="1:7">
      <c r="A32" s="4" t="s">
        <v>56</v>
      </c>
      <c r="B32" s="9" t="s">
        <v>76</v>
      </c>
      <c r="C32" s="4" t="str">
        <f>IFERROR(VLOOKUP($B32,'seznam hráčů'!$B:$E,MATCH('seznam hráčů'!D$1,'seznam hráčů'!$B$1:$E$1,0),FALSE),"")</f>
        <v>T. J. Sokol Nižbor</v>
      </c>
      <c r="D32" s="4">
        <f>IFERROR(VLOOKUP($B32,'seznam hráčů'!$B:$E,MATCH('seznam hráčů'!C$1,'seznam hráčů'!$B$1:$E$1,0),FALSE),"")</f>
        <v>2010</v>
      </c>
      <c r="E32" s="4" t="str">
        <f>IFERROR(VLOOKUP($B32,'seznam hráčů'!$B:$E,MATCH('seznam hráčů'!E$1,'seznam hráčů'!$B$1:$E$1,0),FALSE),"")</f>
        <v>mlž</v>
      </c>
      <c r="F32" s="4">
        <v>450</v>
      </c>
      <c r="G32" s="1"/>
    </row>
    <row r="33" spans="1:7">
      <c r="A33" s="4" t="s">
        <v>58</v>
      </c>
      <c r="B33" s="9" t="s">
        <v>61</v>
      </c>
      <c r="C33" s="4" t="str">
        <f>IFERROR(VLOOKUP($B33,'seznam hráčů'!$B:$E,MATCH('seznam hráčů'!D$1,'seznam hráčů'!$B$1:$E$1,0),FALSE),"")</f>
        <v>T. J. Sokol Hořovice</v>
      </c>
      <c r="D33" s="4">
        <f>IFERROR(VLOOKUP($B33,'seznam hráčů'!$B:$E,MATCH('seznam hráčů'!C$1,'seznam hráčů'!$B$1:$E$1,0),FALSE),"")</f>
        <v>2010</v>
      </c>
      <c r="E33" s="4" t="str">
        <f>IFERROR(VLOOKUP($B33,'seznam hráčů'!$B:$E,MATCH('seznam hráčů'!E$1,'seznam hráčů'!$B$1:$E$1,0),FALSE),"")</f>
        <v>mlž</v>
      </c>
      <c r="F33" s="4">
        <v>430</v>
      </c>
      <c r="G33" s="1"/>
    </row>
    <row r="34" spans="1:7">
      <c r="A34" s="4" t="s">
        <v>60</v>
      </c>
      <c r="B34" s="9" t="s">
        <v>77</v>
      </c>
      <c r="C34" s="4" t="str">
        <f>IFERROR(VLOOKUP($B34,'seznam hráčů'!$B:$E,MATCH('seznam hráčů'!D$1,'seznam hráčů'!$B$1:$E$1,0),FALSE),"")</f>
        <v>T. J. Sokol Králův Dvůr</v>
      </c>
      <c r="D34" s="4">
        <f>IFERROR(VLOOKUP($B34,'seznam hráčů'!$B:$E,MATCH('seznam hráčů'!C$1,'seznam hráčů'!$B$1:$E$1,0),FALSE),"")</f>
        <v>2012</v>
      </c>
      <c r="E34" s="4" t="str">
        <f>IFERROR(VLOOKUP($B34,'seznam hráčů'!$B:$E,MATCH('seznam hráčů'!E$1,'seznam hráčů'!$B$1:$E$1,0),FALSE),"")</f>
        <v>nmlž</v>
      </c>
      <c r="F34" s="4">
        <v>410</v>
      </c>
      <c r="G34" s="1"/>
    </row>
    <row r="35" spans="1:7">
      <c r="A35" s="4" t="s">
        <v>78</v>
      </c>
      <c r="B35" s="9" t="s">
        <v>79</v>
      </c>
      <c r="C35" s="4" t="str">
        <f>IFERROR(VLOOKUP($B35,'seznam hráčů'!$B:$E,MATCH('seznam hráčů'!D$1,'seznam hráčů'!$B$1:$E$1,0),FALSE),"")</f>
        <v>T. J. Sokol Nižbor</v>
      </c>
      <c r="D35" s="4">
        <f>IFERROR(VLOOKUP($B35,'seznam hráčů'!$B:$E,MATCH('seznam hráčů'!C$1,'seznam hráčů'!$B$1:$E$1,0),FALSE),"")</f>
        <v>2009</v>
      </c>
      <c r="E35" s="4" t="str">
        <f>IFERROR(VLOOKUP($B35,'seznam hráčů'!$B:$E,MATCH('seznam hráčů'!E$1,'seznam hráčů'!$B$1:$E$1,0),FALSE),"")</f>
        <v>stž</v>
      </c>
      <c r="F35" s="4">
        <v>390</v>
      </c>
      <c r="G35" s="1"/>
    </row>
    <row r="36" spans="1:7">
      <c r="A36" s="1"/>
      <c r="B36" s="2"/>
      <c r="C36" s="1"/>
      <c r="D36" s="1"/>
      <c r="E36" s="1"/>
      <c r="F36" s="1"/>
      <c r="G36" s="1"/>
    </row>
    <row r="37" spans="1:7">
      <c r="A37" s="1"/>
      <c r="B37" s="8" t="s">
        <v>62</v>
      </c>
      <c r="C37" s="2"/>
      <c r="D37" s="1"/>
      <c r="E37" s="1"/>
      <c r="F37" s="1"/>
      <c r="G37" s="1"/>
    </row>
    <row r="38" spans="1:7">
      <c r="A38" s="1"/>
    </row>
    <row r="39" spans="1:7">
      <c r="B39" s="9" t="s">
        <v>63</v>
      </c>
      <c r="C39" s="10"/>
    </row>
    <row r="40" spans="1:7">
      <c r="B40" s="9" t="s">
        <v>64</v>
      </c>
      <c r="C40" s="11"/>
    </row>
    <row r="41" spans="1:7">
      <c r="B41" s="9" t="s">
        <v>65</v>
      </c>
      <c r="C41" s="5"/>
    </row>
    <row r="42" spans="1:7">
      <c r="B42" s="9" t="s">
        <v>66</v>
      </c>
      <c r="C42" s="6"/>
    </row>
    <row r="44" spans="1:7">
      <c r="B44" s="9" t="s">
        <v>67</v>
      </c>
      <c r="C44" s="71"/>
    </row>
    <row r="45" spans="1:7">
      <c r="B45" s="9" t="s">
        <v>68</v>
      </c>
      <c r="C45" s="73"/>
    </row>
  </sheetData>
  <mergeCells count="2">
    <mergeCell ref="A3:F4"/>
    <mergeCell ref="A1:F2"/>
  </mergeCells>
  <phoneticPr fontId="7" type="noConversion"/>
  <conditionalFormatting sqref="B7:B14">
    <cfRule type="duplicateValues" dxfId="202" priority="4"/>
  </conditionalFormatting>
  <conditionalFormatting sqref="B16:B21">
    <cfRule type="duplicateValues" dxfId="201" priority="3"/>
  </conditionalFormatting>
  <conditionalFormatting sqref="B23:B28">
    <cfRule type="duplicateValues" dxfId="200" priority="2"/>
  </conditionalFormatting>
  <conditionalFormatting sqref="B30:B35">
    <cfRule type="duplicateValues" dxfId="199" priority="1"/>
  </conditionalFormatting>
  <conditionalFormatting sqref="E7:E14">
    <cfRule type="cellIs" dxfId="198" priority="17" operator="equal">
      <formula>"dor"</formula>
    </cfRule>
    <cfRule type="cellIs" dxfId="197" priority="18" operator="equal">
      <formula>"stž"</formula>
    </cfRule>
    <cfRule type="cellIs" dxfId="196" priority="19" operator="equal">
      <formula>"mlž"</formula>
    </cfRule>
    <cfRule type="cellIs" dxfId="195" priority="20" operator="equal">
      <formula>"nmlž"</formula>
    </cfRule>
  </conditionalFormatting>
  <conditionalFormatting sqref="E16:E21">
    <cfRule type="cellIs" dxfId="194" priority="13" operator="equal">
      <formula>"dor"</formula>
    </cfRule>
    <cfRule type="cellIs" dxfId="193" priority="14" operator="equal">
      <formula>"stž"</formula>
    </cfRule>
    <cfRule type="cellIs" dxfId="192" priority="15" operator="equal">
      <formula>"mlž"</formula>
    </cfRule>
    <cfRule type="cellIs" dxfId="191" priority="16" operator="equal">
      <formula>"nmlž"</formula>
    </cfRule>
  </conditionalFormatting>
  <conditionalFormatting sqref="E23:E28">
    <cfRule type="cellIs" dxfId="190" priority="9" operator="equal">
      <formula>"dor"</formula>
    </cfRule>
    <cfRule type="cellIs" dxfId="189" priority="10" operator="equal">
      <formula>"stž"</formula>
    </cfRule>
    <cfRule type="cellIs" dxfId="188" priority="11" operator="equal">
      <formula>"mlž"</formula>
    </cfRule>
    <cfRule type="cellIs" dxfId="187" priority="12" operator="equal">
      <formula>"nmlž"</formula>
    </cfRule>
  </conditionalFormatting>
  <conditionalFormatting sqref="E30:E35">
    <cfRule type="cellIs" dxfId="186" priority="5" operator="equal">
      <formula>"dor"</formula>
    </cfRule>
    <cfRule type="cellIs" dxfId="185" priority="6" operator="equal">
      <formula>"stž"</formula>
    </cfRule>
    <cfRule type="cellIs" dxfId="184" priority="7" operator="equal">
      <formula>"mlž"</formula>
    </cfRule>
    <cfRule type="cellIs" dxfId="183" priority="8" operator="equal">
      <formula>"nmlž"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topLeftCell="A4" zoomScaleNormal="100" workbookViewId="0">
      <selection activeCell="E33" sqref="E33"/>
    </sheetView>
  </sheetViews>
  <sheetFormatPr defaultRowHeight="1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>
      <c r="A1" s="75" t="s">
        <v>0</v>
      </c>
      <c r="B1" s="76"/>
      <c r="C1" s="76"/>
      <c r="D1" s="76"/>
      <c r="E1" s="76"/>
      <c r="F1" s="77"/>
      <c r="G1" s="12"/>
    </row>
    <row r="2" spans="1:7" ht="14.45" customHeight="1">
      <c r="A2" s="78"/>
      <c r="B2" s="79"/>
      <c r="C2" s="79"/>
      <c r="D2" s="79"/>
      <c r="E2" s="79"/>
      <c r="F2" s="80"/>
      <c r="G2" s="12"/>
    </row>
    <row r="3" spans="1:7" ht="14.45" customHeight="1">
      <c r="A3" s="81" t="s">
        <v>80</v>
      </c>
      <c r="B3" s="82"/>
      <c r="C3" s="82"/>
      <c r="D3" s="82"/>
      <c r="E3" s="82"/>
      <c r="F3" s="83"/>
      <c r="G3" s="13"/>
    </row>
    <row r="4" spans="1:7" ht="14.45" customHeight="1">
      <c r="A4" s="84"/>
      <c r="B4" s="85"/>
      <c r="C4" s="85"/>
      <c r="D4" s="85"/>
      <c r="E4" s="85"/>
      <c r="F4" s="86"/>
      <c r="G4" s="13"/>
    </row>
    <row r="5" spans="1:7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>
      <c r="A6" s="23"/>
      <c r="B6" s="22" t="s">
        <v>8</v>
      </c>
      <c r="C6" s="23"/>
      <c r="D6" s="23"/>
      <c r="E6" s="23"/>
      <c r="F6" s="23"/>
      <c r="G6" s="1"/>
    </row>
    <row r="7" spans="1:7">
      <c r="A7" s="4" t="s">
        <v>9</v>
      </c>
      <c r="B7" s="9" t="s">
        <v>10</v>
      </c>
      <c r="C7" s="4" t="str">
        <f>IFERROR(VLOOKUP($B7,'seznam hráčů'!$B:$E,MATCH('seznam hráčů'!D$1,'seznam hráčů'!$B$1:$E$1,0),FALSE),"")</f>
        <v>TJ Záluží</v>
      </c>
      <c r="D7" s="4">
        <f>IFERROR(VLOOKUP($B7,'seznam hráčů'!$B:$E,MATCH('seznam hráčů'!C$1,'seznam hráčů'!$B$1:$E$1,0),FALSE),"")</f>
        <v>2010</v>
      </c>
      <c r="E7" s="4" t="str">
        <f>IFERROR(VLOOKUP($B7,'seznam hráčů'!$B:$E,MATCH('seznam hráčů'!E$1,'seznam hráčů'!$B$1:$E$1,0),FALSE),"")</f>
        <v>mlž</v>
      </c>
      <c r="F7" s="4">
        <v>1000</v>
      </c>
      <c r="G7" s="1"/>
    </row>
    <row r="8" spans="1:7">
      <c r="A8" s="4" t="s">
        <v>11</v>
      </c>
      <c r="B8" s="9" t="s">
        <v>12</v>
      </c>
      <c r="C8" s="4" t="str">
        <f>IFERROR(VLOOKUP($B8,'seznam hráčů'!$B:$E,MATCH('seznam hráčů'!D$1,'seznam hráčů'!$B$1:$E$1,0),FALSE),"")</f>
        <v>TJ Olešná</v>
      </c>
      <c r="D8" s="4">
        <f>IFERROR(VLOOKUP($B8,'seznam hráčů'!$B:$E,MATCH('seznam hráčů'!C$1,'seznam hráčů'!$B$1:$E$1,0),FALSE),"")</f>
        <v>2007</v>
      </c>
      <c r="E8" s="4" t="str">
        <f>IFERROR(VLOOKUP($B8,'seznam hráčů'!$B:$E,MATCH('seznam hráčů'!E$1,'seznam hráčů'!$B$1:$E$1,0),FALSE),"")</f>
        <v>dor</v>
      </c>
      <c r="F8" s="4">
        <v>970</v>
      </c>
      <c r="G8" s="1"/>
    </row>
    <row r="9" spans="1:7">
      <c r="A9" s="4" t="s">
        <v>13</v>
      </c>
      <c r="B9" s="9" t="s">
        <v>18</v>
      </c>
      <c r="C9" s="4" t="str">
        <f>IFERROR(VLOOKUP($B9,'seznam hráčů'!$B:$E,MATCH('seznam hráčů'!D$1,'seznam hráčů'!$B$1:$E$1,0),FALSE),"")</f>
        <v>TJ Olešná</v>
      </c>
      <c r="D9" s="4">
        <f>IFERROR(VLOOKUP($B9,'seznam hráčů'!$B:$E,MATCH('seznam hráčů'!C$1,'seznam hráčů'!$B$1:$E$1,0),FALSE),"")</f>
        <v>2008</v>
      </c>
      <c r="E9" s="4" t="str">
        <f>IFERROR(VLOOKUP($B9,'seznam hráčů'!$B:$E,MATCH('seznam hráčů'!E$1,'seznam hráčů'!$B$1:$E$1,0),FALSE),"")</f>
        <v>stž</v>
      </c>
      <c r="F9" s="4">
        <v>940</v>
      </c>
      <c r="G9" s="1"/>
    </row>
    <row r="10" spans="1:7">
      <c r="A10" s="4" t="s">
        <v>15</v>
      </c>
      <c r="B10" s="9" t="s">
        <v>70</v>
      </c>
      <c r="C10" s="4" t="str">
        <f>IFERROR(VLOOKUP($B10,'seznam hráčů'!$B:$E,MATCH('seznam hráčů'!D$1,'seznam hráčů'!$B$1:$E$1,0),FALSE),"")</f>
        <v>T. J. Sokol Žebrák</v>
      </c>
      <c r="D10" s="4">
        <f>IFERROR(VLOOKUP($B10,'seznam hráčů'!$B:$E,MATCH('seznam hráčů'!C$1,'seznam hráčů'!$B$1:$E$1,0),FALSE),"")</f>
        <v>2007</v>
      </c>
      <c r="E10" s="4" t="str">
        <f>IFERROR(VLOOKUP($B10,'seznam hráčů'!$B:$E,MATCH('seznam hráčů'!E$1,'seznam hráčů'!$B$1:$E$1,0),FALSE),"")</f>
        <v>dor</v>
      </c>
      <c r="F10" s="4">
        <v>910</v>
      </c>
      <c r="G10" s="1"/>
    </row>
    <row r="11" spans="1:7">
      <c r="A11" s="4" t="s">
        <v>17</v>
      </c>
      <c r="B11" s="9" t="s">
        <v>40</v>
      </c>
      <c r="C11" s="4" t="str">
        <f>IFERROR(VLOOKUP($B11,'seznam hráčů'!$B:$E,MATCH('seznam hráčů'!D$1,'seznam hráčů'!$B$1:$E$1,0),FALSE),"")</f>
        <v>Slovan Lochovice</v>
      </c>
      <c r="D11" s="4">
        <f>IFERROR(VLOOKUP($B11,'seznam hráčů'!$B:$E,MATCH('seznam hráčů'!C$1,'seznam hráčů'!$B$1:$E$1,0),FALSE),"")</f>
        <v>2009</v>
      </c>
      <c r="E11" s="4" t="str">
        <f>IFERROR(VLOOKUP($B11,'seznam hráčů'!$B:$E,MATCH('seznam hráčů'!E$1,'seznam hráčů'!$B$1:$E$1,0),FALSE),"")</f>
        <v>stž</v>
      </c>
      <c r="F11" s="4">
        <v>880</v>
      </c>
      <c r="G11" s="1"/>
    </row>
    <row r="12" spans="1:7">
      <c r="A12" s="4" t="s">
        <v>19</v>
      </c>
      <c r="B12" s="9" t="s">
        <v>81</v>
      </c>
      <c r="C12" s="4" t="str">
        <f>IFERROR(VLOOKUP($B12,'seznam hráčů'!$B:$E,MATCH('seznam hráčů'!D$1,'seznam hráčů'!$B$1:$E$1,0),FALSE),"")</f>
        <v>TJ Litavan Libomyšl</v>
      </c>
      <c r="D12" s="4">
        <f>IFERROR(VLOOKUP($B12,'seznam hráčů'!$B:$E,MATCH('seznam hráčů'!C$1,'seznam hráčů'!$B$1:$E$1,0),FALSE),"")</f>
        <v>2007</v>
      </c>
      <c r="E12" s="4" t="str">
        <f>IFERROR(VLOOKUP($B12,'seznam hráčů'!$B:$E,MATCH('seznam hráčů'!E$1,'seznam hráčů'!$B$1:$E$1,0),FALSE),"")</f>
        <v>dor</v>
      </c>
      <c r="F12" s="4">
        <v>850</v>
      </c>
      <c r="G12" s="1"/>
    </row>
    <row r="13" spans="1:7">
      <c r="A13" s="4" t="s">
        <v>21</v>
      </c>
      <c r="B13" s="9" t="s">
        <v>20</v>
      </c>
      <c r="C13" s="4" t="str">
        <f>IFERROR(VLOOKUP($B13,'seznam hráčů'!$B:$E,MATCH('seznam hráčů'!D$1,'seznam hráčů'!$B$1:$E$1,0),FALSE),"")</f>
        <v>TJ Olešná</v>
      </c>
      <c r="D13" s="4">
        <f>IFERROR(VLOOKUP($B13,'seznam hráčů'!$B:$E,MATCH('seznam hráčů'!C$1,'seznam hráčů'!$B$1:$E$1,0),FALSE),"")</f>
        <v>2008</v>
      </c>
      <c r="E13" s="4" t="str">
        <f>IFERROR(VLOOKUP($B13,'seznam hráčů'!$B:$E,MATCH('seznam hráčů'!E$1,'seznam hráčů'!$B$1:$E$1,0),FALSE),"")</f>
        <v>stž</v>
      </c>
      <c r="F13" s="4">
        <v>820</v>
      </c>
      <c r="G13" s="1"/>
    </row>
    <row r="14" spans="1:7">
      <c r="A14" s="4" t="s">
        <v>23</v>
      </c>
      <c r="B14" s="9" t="s">
        <v>71</v>
      </c>
      <c r="C14" s="4" t="str">
        <f>IFERROR(VLOOKUP($B14,'seznam hráčů'!$B:$E,MATCH('seznam hráčů'!D$1,'seznam hráčů'!$B$1:$E$1,0),FALSE),"")</f>
        <v>TJ. Lokomotiva Zdice</v>
      </c>
      <c r="D14" s="4">
        <f>IFERROR(VLOOKUP($B14,'seznam hráčů'!$B:$E,MATCH('seznam hráčů'!C$1,'seznam hráčů'!$B$1:$E$1,0),FALSE),"")</f>
        <v>2007</v>
      </c>
      <c r="E14" s="4" t="str">
        <f>IFERROR(VLOOKUP($B14,'seznam hráčů'!$B:$E,MATCH('seznam hráčů'!E$1,'seznam hráčů'!$B$1:$E$1,0),FALSE),"")</f>
        <v>dor</v>
      </c>
      <c r="F14" s="4">
        <v>790</v>
      </c>
      <c r="G14" s="1"/>
    </row>
    <row r="15" spans="1:7">
      <c r="A15" s="1"/>
      <c r="B15" s="7" t="s">
        <v>25</v>
      </c>
      <c r="C15" s="1"/>
      <c r="D15" s="1"/>
      <c r="E15" s="1"/>
      <c r="F15" s="1"/>
      <c r="G15" s="1"/>
    </row>
    <row r="16" spans="1:7">
      <c r="A16" s="4" t="s">
        <v>26</v>
      </c>
      <c r="B16" s="9" t="s">
        <v>42</v>
      </c>
      <c r="C16" s="4" t="str">
        <f>IFERROR(VLOOKUP($B16,'seznam hráčů'!$B:$E,MATCH('seznam hráčů'!D$1,'seznam hráčů'!$B$1:$E$1,0),FALSE),"")</f>
        <v>TJ Olešná</v>
      </c>
      <c r="D16" s="4">
        <f>IFERROR(VLOOKUP($B16,'seznam hráčů'!$B:$E,MATCH('seznam hráčů'!C$1,'seznam hráčů'!$B$1:$E$1,0),FALSE),"")</f>
        <v>2009</v>
      </c>
      <c r="E16" s="4" t="str">
        <f>IFERROR(VLOOKUP($B16,'seznam hráčů'!$B:$E,MATCH('seznam hráčů'!E$1,'seznam hráčů'!$B$1:$E$1,0),FALSE),"")</f>
        <v>stž</v>
      </c>
      <c r="F16" s="4">
        <v>820</v>
      </c>
      <c r="G16" s="1"/>
    </row>
    <row r="17" spans="1:7">
      <c r="A17" s="4" t="s">
        <v>28</v>
      </c>
      <c r="B17" s="9" t="s">
        <v>22</v>
      </c>
      <c r="C17" s="4" t="str">
        <f>IFERROR(VLOOKUP($B17,'seznam hráčů'!$B:$E,MATCH('seznam hráčů'!D$1,'seznam hráčů'!$B$1:$E$1,0),FALSE),"")</f>
        <v>TJ Litavan Libomyšl</v>
      </c>
      <c r="D17" s="4">
        <f>IFERROR(VLOOKUP($B17,'seznam hráčů'!$B:$E,MATCH('seznam hráčů'!C$1,'seznam hráčů'!$B$1:$E$1,0),FALSE),"")</f>
        <v>2009</v>
      </c>
      <c r="E17" s="4" t="str">
        <f>IFERROR(VLOOKUP($B17,'seznam hráčů'!$B:$E,MATCH('seznam hráčů'!E$1,'seznam hráčů'!$B$1:$E$1,0),FALSE),"")</f>
        <v>stž</v>
      </c>
      <c r="F17" s="4">
        <v>790</v>
      </c>
      <c r="G17" s="1"/>
    </row>
    <row r="18" spans="1:7">
      <c r="A18" s="4" t="s">
        <v>30</v>
      </c>
      <c r="B18" s="9" t="s">
        <v>31</v>
      </c>
      <c r="C18" s="4" t="str">
        <f>IFERROR(VLOOKUP($B18,'seznam hráčů'!$B:$E,MATCH('seznam hráčů'!D$1,'seznam hráčů'!$B$1:$E$1,0),FALSE),"")</f>
        <v>TJ Olešná</v>
      </c>
      <c r="D18" s="4">
        <f>IFERROR(VLOOKUP($B18,'seznam hráčů'!$B:$E,MATCH('seznam hráčů'!C$1,'seznam hráčů'!$B$1:$E$1,0),FALSE),"")</f>
        <v>2006</v>
      </c>
      <c r="E18" s="4" t="str">
        <f>IFERROR(VLOOKUP($B18,'seznam hráčů'!$B:$E,MATCH('seznam hráčů'!E$1,'seznam hráčů'!$B$1:$E$1,0),FALSE),"")</f>
        <v>dor</v>
      </c>
      <c r="F18" s="4">
        <v>760</v>
      </c>
      <c r="G18" s="1"/>
    </row>
    <row r="19" spans="1:7">
      <c r="A19" s="4" t="s">
        <v>32</v>
      </c>
      <c r="B19" s="9" t="s">
        <v>29</v>
      </c>
      <c r="C19" s="4" t="str">
        <f>IFERROR(VLOOKUP($B19,'seznam hráčů'!$B:$E,MATCH('seznam hráčů'!D$1,'seznam hráčů'!$B$1:$E$1,0),FALSE),"")</f>
        <v>T. J. Sokol Hořovice</v>
      </c>
      <c r="D19" s="4">
        <f>IFERROR(VLOOKUP($B19,'seznam hráčů'!$B:$E,MATCH('seznam hráčů'!C$1,'seznam hráčů'!$B$1:$E$1,0),FALSE),"")</f>
        <v>2009</v>
      </c>
      <c r="E19" s="4" t="str">
        <f>IFERROR(VLOOKUP($B19,'seznam hráčů'!$B:$E,MATCH('seznam hráčů'!E$1,'seznam hráčů'!$B$1:$E$1,0),FALSE),"")</f>
        <v>stž</v>
      </c>
      <c r="F19" s="4">
        <v>730</v>
      </c>
      <c r="G19" s="1"/>
    </row>
    <row r="20" spans="1:7">
      <c r="A20" s="4" t="s">
        <v>34</v>
      </c>
      <c r="B20" s="9" t="s">
        <v>27</v>
      </c>
      <c r="C20" s="4" t="str">
        <f>IFERROR(VLOOKUP($B20,'seznam hráčů'!$B:$E,MATCH('seznam hráčů'!D$1,'seznam hráčů'!$B$1:$E$1,0),FALSE),"")</f>
        <v>T. J. Sokol Králův Dvůr</v>
      </c>
      <c r="D20" s="4">
        <f>IFERROR(VLOOKUP($B20,'seznam hráčů'!$B:$E,MATCH('seznam hráčů'!C$1,'seznam hráčů'!$B$1:$E$1,0),FALSE),"")</f>
        <v>2009</v>
      </c>
      <c r="E20" s="4" t="str">
        <f>IFERROR(VLOOKUP($B20,'seznam hráčů'!$B:$E,MATCH('seznam hráčů'!E$1,'seznam hráčů'!$B$1:$E$1,0),FALSE),"")</f>
        <v>stž</v>
      </c>
      <c r="F20" s="4">
        <v>700</v>
      </c>
      <c r="G20" s="1"/>
    </row>
    <row r="21" spans="1:7">
      <c r="A21" s="4" t="s">
        <v>36</v>
      </c>
      <c r="B21" s="9" t="s">
        <v>24</v>
      </c>
      <c r="C21" s="4" t="str">
        <f>IFERROR(VLOOKUP($B21,'seznam hráčů'!$B:$E,MATCH('seznam hráčů'!D$1,'seznam hráčů'!$B$1:$E$1,0),FALSE),"")</f>
        <v>T. J. Sokol Žebrák</v>
      </c>
      <c r="D21" s="4">
        <f>IFERROR(VLOOKUP($B21,'seznam hráčů'!$B:$E,MATCH('seznam hráčů'!C$1,'seznam hráčů'!$B$1:$E$1,0),FALSE),"")</f>
        <v>2007</v>
      </c>
      <c r="E21" s="4" t="str">
        <f>IFERROR(VLOOKUP($B21,'seznam hráčů'!$B:$E,MATCH('seznam hráčů'!E$1,'seznam hráčů'!$B$1:$E$1,0),FALSE),"")</f>
        <v>dor</v>
      </c>
      <c r="F21" s="4">
        <v>670</v>
      </c>
      <c r="G21" s="1"/>
    </row>
    <row r="22" spans="1:7">
      <c r="A22" s="4" t="s">
        <v>82</v>
      </c>
      <c r="B22" s="9" t="s">
        <v>75</v>
      </c>
      <c r="C22" s="4" t="str">
        <f>IFERROR(VLOOKUP($B22,'seznam hráčů'!$B:$E,MATCH('seznam hráčů'!D$1,'seznam hráčů'!$B$1:$E$1,0),FALSE),"")</f>
        <v>TJ. Lokomotiva Zdice</v>
      </c>
      <c r="D22" s="4">
        <f>IFERROR(VLOOKUP($B22,'seznam hráčů'!$B:$E,MATCH('seznam hráčů'!C$1,'seznam hráčů'!$B$1:$E$1,0),FALSE),"")</f>
        <v>2011</v>
      </c>
      <c r="E22" s="4" t="str">
        <f>IFERROR(VLOOKUP($B22,'seznam hráčů'!$B:$E,MATCH('seznam hráčů'!E$1,'seznam hráčů'!$B$1:$E$1,0),FALSE),"")</f>
        <v>mlž</v>
      </c>
      <c r="F22" s="4">
        <v>640</v>
      </c>
      <c r="G22" s="1"/>
    </row>
    <row r="23" spans="1:7">
      <c r="A23" s="1"/>
      <c r="B23" s="7" t="s">
        <v>38</v>
      </c>
      <c r="C23" s="1"/>
      <c r="D23" s="1"/>
      <c r="E23" s="1"/>
      <c r="F23" s="1"/>
      <c r="G23" s="1"/>
    </row>
    <row r="24" spans="1:7">
      <c r="A24" s="4" t="s">
        <v>73</v>
      </c>
      <c r="B24" s="9" t="s">
        <v>35</v>
      </c>
      <c r="C24" s="4" t="str">
        <f>IFERROR(VLOOKUP($B24,'seznam hráčů'!$B:$E,MATCH('seznam hráčů'!D$1,'seznam hráčů'!$B$1:$E$1,0),FALSE),"")</f>
        <v>TJ Olešná</v>
      </c>
      <c r="D24" s="4">
        <f>IFERROR(VLOOKUP($B24,'seznam hráčů'!$B:$E,MATCH('seznam hráčů'!C$1,'seznam hráčů'!$B$1:$E$1,0),FALSE),"")</f>
        <v>2006</v>
      </c>
      <c r="E24" s="4" t="str">
        <f>IFERROR(VLOOKUP($B24,'seznam hráčů'!$B:$E,MATCH('seznam hráčů'!E$1,'seznam hráčů'!$B$1:$E$1,0),FALSE),"")</f>
        <v>dor</v>
      </c>
      <c r="F24" s="4">
        <v>640</v>
      </c>
      <c r="G24" s="1"/>
    </row>
    <row r="25" spans="1:7">
      <c r="A25" s="4" t="s">
        <v>39</v>
      </c>
      <c r="B25" s="9" t="s">
        <v>50</v>
      </c>
      <c r="C25" s="4" t="str">
        <f>IFERROR(VLOOKUP($B25,'seznam hráčů'!$B:$E,MATCH('seznam hráčů'!D$1,'seznam hráčů'!$B$1:$E$1,0),FALSE),"")</f>
        <v>TJ Olešná</v>
      </c>
      <c r="D25" s="4">
        <f>IFERROR(VLOOKUP($B25,'seznam hráčů'!$B:$E,MATCH('seznam hráčů'!C$1,'seznam hráčů'!$B$1:$E$1,0),FALSE),"")</f>
        <v>2011</v>
      </c>
      <c r="E25" s="4" t="str">
        <f>IFERROR(VLOOKUP($B25,'seznam hráčů'!$B:$E,MATCH('seznam hráčů'!E$1,'seznam hráčů'!$B$1:$E$1,0),FALSE),"")</f>
        <v>mlž</v>
      </c>
      <c r="F25" s="4">
        <v>610</v>
      </c>
      <c r="G25" s="1"/>
    </row>
    <row r="26" spans="1:7">
      <c r="A26" s="4" t="s">
        <v>41</v>
      </c>
      <c r="B26" s="9" t="s">
        <v>57</v>
      </c>
      <c r="C26" s="4" t="str">
        <f>IFERROR(VLOOKUP($B26,'seznam hráčů'!$B:$E,MATCH('seznam hráčů'!D$1,'seznam hráčů'!$B$1:$E$1,0),FALSE),"")</f>
        <v>T. J. Sokol Hořovice</v>
      </c>
      <c r="D26" s="4">
        <f>IFERROR(VLOOKUP($B26,'seznam hráčů'!$B:$E,MATCH('seznam hráčů'!C$1,'seznam hráčů'!$B$1:$E$1,0),FALSE),"")</f>
        <v>2014</v>
      </c>
      <c r="E26" s="4" t="str">
        <f>IFERROR(VLOOKUP($B26,'seznam hráčů'!$B:$E,MATCH('seznam hráčů'!E$1,'seznam hráčů'!$B$1:$E$1,0),FALSE),"")</f>
        <v>nmlž</v>
      </c>
      <c r="F26" s="4">
        <v>580</v>
      </c>
      <c r="G26" s="1"/>
    </row>
    <row r="27" spans="1:7">
      <c r="A27" s="4" t="s">
        <v>43</v>
      </c>
      <c r="B27" s="9" t="s">
        <v>61</v>
      </c>
      <c r="C27" s="4" t="str">
        <f>IFERROR(VLOOKUP($B27,'seznam hráčů'!$B:$E,MATCH('seznam hráčů'!D$1,'seznam hráčů'!$B$1:$E$1,0),FALSE),"")</f>
        <v>T. J. Sokol Hořovice</v>
      </c>
      <c r="D27" s="4">
        <f>IFERROR(VLOOKUP($B27,'seznam hráčů'!$B:$E,MATCH('seznam hráčů'!C$1,'seznam hráčů'!$B$1:$E$1,0),FALSE),"")</f>
        <v>2010</v>
      </c>
      <c r="E27" s="4" t="str">
        <f>IFERROR(VLOOKUP($B27,'seznam hráčů'!$B:$E,MATCH('seznam hráčů'!E$1,'seznam hráčů'!$B$1:$E$1,0),FALSE),"")</f>
        <v>mlž</v>
      </c>
      <c r="F27" s="4">
        <v>550</v>
      </c>
      <c r="G27" s="1"/>
    </row>
    <row r="28" spans="1:7">
      <c r="A28" s="4" t="s">
        <v>45</v>
      </c>
      <c r="B28" s="9" t="s">
        <v>77</v>
      </c>
      <c r="C28" s="4" t="str">
        <f>IFERROR(VLOOKUP($B28,'seznam hráčů'!$B:$E,MATCH('seznam hráčů'!D$1,'seznam hráčů'!$B$1:$E$1,0),FALSE),"")</f>
        <v>T. J. Sokol Králův Dvůr</v>
      </c>
      <c r="D28" s="4">
        <f>IFERROR(VLOOKUP($B28,'seznam hráčů'!$B:$E,MATCH('seznam hráčů'!C$1,'seznam hráčů'!$B$1:$E$1,0),FALSE),"")</f>
        <v>2012</v>
      </c>
      <c r="E28" s="4" t="str">
        <f>IFERROR(VLOOKUP($B28,'seznam hráčů'!$B:$E,MATCH('seznam hráčů'!E$1,'seznam hráčů'!$B$1:$E$1,0),FALSE),"")</f>
        <v>nmlž</v>
      </c>
      <c r="F28" s="4">
        <v>530</v>
      </c>
      <c r="G28" s="1"/>
    </row>
    <row r="29" spans="1:7">
      <c r="A29" s="4" t="s">
        <v>47</v>
      </c>
      <c r="B29" s="9" t="s">
        <v>83</v>
      </c>
      <c r="C29" s="4" t="str">
        <f>IFERROR(VLOOKUP($B29,'seznam hráčů'!$B:$E,MATCH('seznam hráčů'!D$1,'seznam hráčů'!$B$1:$E$1,0),FALSE),"")</f>
        <v>TJ. Lokomotiva Zdice</v>
      </c>
      <c r="D29" s="4">
        <f>IFERROR(VLOOKUP($B29,'seznam hráčů'!$B:$E,MATCH('seznam hráčů'!C$1,'seznam hráčů'!$B$1:$E$1,0),FALSE),"")</f>
        <v>2006</v>
      </c>
      <c r="E29" s="4" t="str">
        <f>IFERROR(VLOOKUP($B29,'seznam hráčů'!$B:$E,MATCH('seznam hráčů'!E$1,'seznam hráčů'!$B$1:$E$1,0),FALSE),"")</f>
        <v>dor</v>
      </c>
      <c r="F29" s="4">
        <v>510</v>
      </c>
      <c r="G29" s="1"/>
    </row>
    <row r="30" spans="1:7">
      <c r="A30" s="1"/>
      <c r="C30" s="1"/>
      <c r="D30" s="1"/>
      <c r="E30" s="1"/>
      <c r="F30" s="1"/>
      <c r="G30" s="1"/>
    </row>
    <row r="31" spans="1:7">
      <c r="A31" s="1"/>
      <c r="B31" s="2"/>
      <c r="C31" s="2"/>
      <c r="D31" s="1"/>
      <c r="E31" s="1"/>
      <c r="F31" s="1"/>
      <c r="G31" s="1"/>
    </row>
    <row r="32" spans="1:7">
      <c r="A32" s="1"/>
      <c r="B32" s="8" t="s">
        <v>62</v>
      </c>
      <c r="C32" s="2"/>
      <c r="D32" s="1"/>
      <c r="E32" s="1"/>
      <c r="F32" s="1"/>
      <c r="G32" s="1"/>
    </row>
    <row r="33" spans="1:3">
      <c r="A33" s="1"/>
    </row>
    <row r="34" spans="1:3">
      <c r="B34" s="9" t="s">
        <v>63</v>
      </c>
      <c r="C34" s="10"/>
    </row>
    <row r="35" spans="1:3">
      <c r="B35" s="9" t="s">
        <v>64</v>
      </c>
      <c r="C35" s="11"/>
    </row>
    <row r="36" spans="1:3">
      <c r="B36" s="9" t="s">
        <v>65</v>
      </c>
      <c r="C36" s="5"/>
    </row>
    <row r="37" spans="1:3">
      <c r="B37" s="9" t="s">
        <v>66</v>
      </c>
      <c r="C37" s="6"/>
    </row>
    <row r="39" spans="1:3">
      <c r="B39" s="9" t="s">
        <v>67</v>
      </c>
      <c r="C39" s="9"/>
    </row>
    <row r="40" spans="1:3">
      <c r="B40" s="9" t="s">
        <v>68</v>
      </c>
      <c r="C40" s="9"/>
    </row>
  </sheetData>
  <mergeCells count="2">
    <mergeCell ref="A1:F2"/>
    <mergeCell ref="A3:F4"/>
  </mergeCells>
  <phoneticPr fontId="7" type="noConversion"/>
  <conditionalFormatting sqref="B7:B14">
    <cfRule type="duplicateValues" dxfId="182" priority="3"/>
  </conditionalFormatting>
  <conditionalFormatting sqref="B16:B22">
    <cfRule type="duplicateValues" dxfId="181" priority="2"/>
  </conditionalFormatting>
  <conditionalFormatting sqref="B24:B29">
    <cfRule type="duplicateValues" dxfId="180" priority="1"/>
  </conditionalFormatting>
  <conditionalFormatting sqref="E7:E14">
    <cfRule type="cellIs" dxfId="179" priority="16" operator="equal">
      <formula>"dor"</formula>
    </cfRule>
    <cfRule type="cellIs" dxfId="178" priority="17" operator="equal">
      <formula>"stž"</formula>
    </cfRule>
    <cfRule type="cellIs" dxfId="177" priority="18" operator="equal">
      <formula>"mlž"</formula>
    </cfRule>
    <cfRule type="cellIs" dxfId="176" priority="19" operator="equal">
      <formula>"nmlž"</formula>
    </cfRule>
  </conditionalFormatting>
  <conditionalFormatting sqref="E16:E22">
    <cfRule type="cellIs" dxfId="175" priority="12" operator="equal">
      <formula>"dor"</formula>
    </cfRule>
    <cfRule type="cellIs" dxfId="174" priority="13" operator="equal">
      <formula>"stž"</formula>
    </cfRule>
    <cfRule type="cellIs" dxfId="173" priority="14" operator="equal">
      <formula>"mlž"</formula>
    </cfRule>
    <cfRule type="cellIs" dxfId="172" priority="15" operator="equal">
      <formula>"nmlž"</formula>
    </cfRule>
  </conditionalFormatting>
  <conditionalFormatting sqref="E24:E29">
    <cfRule type="cellIs" dxfId="171" priority="8" operator="equal">
      <formula>"dor"</formula>
    </cfRule>
    <cfRule type="cellIs" dxfId="170" priority="9" operator="equal">
      <formula>"stž"</formula>
    </cfRule>
    <cfRule type="cellIs" dxfId="169" priority="10" operator="equal">
      <formula>"mlž"</formula>
    </cfRule>
    <cfRule type="cellIs" dxfId="168" priority="11" operator="equal">
      <formula>"nmlž"</formula>
    </cfRule>
  </conditionalFormatting>
  <pageMargins left="0.7" right="0.7" top="0.78740157499999996" bottom="0.78740157499999996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1"/>
  <sheetViews>
    <sheetView topLeftCell="A10" workbookViewId="0">
      <selection activeCell="I30" sqref="I30"/>
    </sheetView>
  </sheetViews>
  <sheetFormatPr defaultRowHeight="1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>
      <c r="A1" s="75" t="s">
        <v>0</v>
      </c>
      <c r="B1" s="76"/>
      <c r="C1" s="76"/>
      <c r="D1" s="76"/>
      <c r="E1" s="76"/>
      <c r="F1" s="77"/>
      <c r="G1" s="12"/>
    </row>
    <row r="2" spans="1:7" ht="14.45" customHeight="1">
      <c r="A2" s="78"/>
      <c r="B2" s="79"/>
      <c r="C2" s="79"/>
      <c r="D2" s="79"/>
      <c r="E2" s="79"/>
      <c r="F2" s="80"/>
      <c r="G2" s="12"/>
    </row>
    <row r="3" spans="1:7" ht="14.45" customHeight="1">
      <c r="A3" s="81" t="s">
        <v>84</v>
      </c>
      <c r="B3" s="82"/>
      <c r="C3" s="82"/>
      <c r="D3" s="82"/>
      <c r="E3" s="82"/>
      <c r="F3" s="83"/>
      <c r="G3" s="13"/>
    </row>
    <row r="4" spans="1:7" ht="14.45" customHeight="1">
      <c r="A4" s="84"/>
      <c r="B4" s="85"/>
      <c r="C4" s="85"/>
      <c r="D4" s="85"/>
      <c r="E4" s="85"/>
      <c r="F4" s="86"/>
      <c r="G4" s="13"/>
    </row>
    <row r="5" spans="1:7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>
      <c r="A6" s="23"/>
      <c r="B6" s="22" t="s">
        <v>8</v>
      </c>
      <c r="C6" s="23"/>
      <c r="D6" s="23"/>
      <c r="E6" s="23"/>
      <c r="F6" s="23"/>
      <c r="G6" s="1"/>
    </row>
    <row r="7" spans="1:7">
      <c r="A7" s="4" t="s">
        <v>9</v>
      </c>
      <c r="B7" s="9" t="s">
        <v>10</v>
      </c>
      <c r="C7" s="4" t="str">
        <f>IFERROR(VLOOKUP($B7,'seznam hráčů'!$B:$E,MATCH('seznam hráčů'!D$1,'seznam hráčů'!$B$1:$E$1,0),FALSE),"")</f>
        <v>TJ Záluží</v>
      </c>
      <c r="D7" s="4">
        <f>IFERROR(VLOOKUP($B7,'seznam hráčů'!$B:$E,MATCH('seznam hráčů'!C$1,'seznam hráčů'!$B$1:$E$1,0),FALSE),"")</f>
        <v>2010</v>
      </c>
      <c r="E7" s="4" t="str">
        <f>IFERROR(VLOOKUP($B7,'seznam hráčů'!$B:$E,MATCH('seznam hráčů'!E$1,'seznam hráčů'!$B$1:$E$1,0),FALSE),"")</f>
        <v>mlž</v>
      </c>
      <c r="F7" s="4">
        <v>1000</v>
      </c>
      <c r="G7" s="1"/>
    </row>
    <row r="8" spans="1:7">
      <c r="A8" s="4" t="s">
        <v>11</v>
      </c>
      <c r="B8" s="9" t="s">
        <v>12</v>
      </c>
      <c r="C8" s="4" t="str">
        <f>IFERROR(VLOOKUP($B8,'seznam hráčů'!$B:$E,MATCH('seznam hráčů'!D$1,'seznam hráčů'!$B$1:$E$1,0),FALSE),"")</f>
        <v>TJ Olešná</v>
      </c>
      <c r="D8" s="4">
        <f>IFERROR(VLOOKUP($B8,'seznam hráčů'!$B:$E,MATCH('seznam hráčů'!C$1,'seznam hráčů'!$B$1:$E$1,0),FALSE),"")</f>
        <v>2007</v>
      </c>
      <c r="E8" s="4" t="str">
        <f>IFERROR(VLOOKUP($B8,'seznam hráčů'!$B:$E,MATCH('seznam hráčů'!E$1,'seznam hráčů'!$B$1:$E$1,0),FALSE),"")</f>
        <v>dor</v>
      </c>
      <c r="F8" s="4">
        <v>970</v>
      </c>
      <c r="G8" s="1"/>
    </row>
    <row r="9" spans="1:7">
      <c r="A9" s="4" t="s">
        <v>13</v>
      </c>
      <c r="B9" s="9" t="s">
        <v>72</v>
      </c>
      <c r="C9" s="4" t="str">
        <f>IFERROR(VLOOKUP($B9,'seznam hráčů'!$B:$E,MATCH('seznam hráčů'!D$1,'seznam hráčů'!$B$1:$E$1,0),FALSE),"")</f>
        <v>T. J. Sokol Hořovice</v>
      </c>
      <c r="D9" s="4">
        <f>IFERROR(VLOOKUP($B9,'seznam hráčů'!$B:$E,MATCH('seznam hráčů'!C$1,'seznam hráčů'!$B$1:$E$1,0),FALSE),"")</f>
        <v>2010</v>
      </c>
      <c r="E9" s="4" t="str">
        <f>IFERROR(VLOOKUP($B9,'seznam hráčů'!$B:$E,MATCH('seznam hráčů'!E$1,'seznam hráčů'!$B$1:$E$1,0),FALSE),"")</f>
        <v>mlž</v>
      </c>
      <c r="F9" s="4">
        <v>940</v>
      </c>
      <c r="G9" s="1"/>
    </row>
    <row r="10" spans="1:7">
      <c r="A10" s="4" t="s">
        <v>15</v>
      </c>
      <c r="B10" s="9" t="s">
        <v>85</v>
      </c>
      <c r="C10" s="4" t="str">
        <f>IFERROR(VLOOKUP($B10,'seznam hráčů'!$B:$E,MATCH('seznam hráčů'!D$1,'seznam hráčů'!$B$1:$E$1,0),FALSE),"")</f>
        <v>T. J. Sokol Králův Dvůr</v>
      </c>
      <c r="D10" s="4">
        <f>IFERROR(VLOOKUP($B10,'seznam hráčů'!$B:$E,MATCH('seznam hráčů'!C$1,'seznam hráčů'!$B$1:$E$1,0),FALSE),"")</f>
        <v>2008</v>
      </c>
      <c r="E10" s="4" t="str">
        <f>IFERROR(VLOOKUP($B10,'seznam hráčů'!$B:$E,MATCH('seznam hráčů'!E$1,'seznam hráčů'!$B$1:$E$1,0),FALSE),"")</f>
        <v>stž</v>
      </c>
      <c r="F10" s="4">
        <v>910</v>
      </c>
      <c r="G10" s="1"/>
    </row>
    <row r="11" spans="1:7">
      <c r="A11" s="4" t="s">
        <v>17</v>
      </c>
      <c r="B11" s="9" t="s">
        <v>40</v>
      </c>
      <c r="C11" s="4" t="str">
        <f>IFERROR(VLOOKUP($B11,'seznam hráčů'!$B:$E,MATCH('seznam hráčů'!D$1,'seznam hráčů'!$B$1:$E$1,0),FALSE),"")</f>
        <v>Slovan Lochovice</v>
      </c>
      <c r="D11" s="4">
        <f>IFERROR(VLOOKUP($B11,'seznam hráčů'!$B:$E,MATCH('seznam hráčů'!C$1,'seznam hráčů'!$B$1:$E$1,0),FALSE),"")</f>
        <v>2009</v>
      </c>
      <c r="E11" s="4" t="str">
        <f>IFERROR(VLOOKUP($B11,'seznam hráčů'!$B:$E,MATCH('seznam hráčů'!E$1,'seznam hráčů'!$B$1:$E$1,0),FALSE),"")</f>
        <v>stž</v>
      </c>
      <c r="F11" s="4">
        <v>880</v>
      </c>
      <c r="G11" s="1"/>
    </row>
    <row r="12" spans="1:7">
      <c r="A12" s="4" t="s">
        <v>19</v>
      </c>
      <c r="B12" s="9" t="s">
        <v>42</v>
      </c>
      <c r="C12" s="4" t="str">
        <f>IFERROR(VLOOKUP($B12,'seznam hráčů'!$B:$E,MATCH('seznam hráčů'!D$1,'seznam hráčů'!$B$1:$E$1,0),FALSE),"")</f>
        <v>TJ Olešná</v>
      </c>
      <c r="D12" s="4">
        <f>IFERROR(VLOOKUP($B12,'seznam hráčů'!$B:$E,MATCH('seznam hráčů'!C$1,'seznam hráčů'!$B$1:$E$1,0),FALSE),"")</f>
        <v>2009</v>
      </c>
      <c r="E12" s="4" t="str">
        <f>IFERROR(VLOOKUP($B12,'seznam hráčů'!$B:$E,MATCH('seznam hráčů'!E$1,'seznam hráčů'!$B$1:$E$1,0),FALSE),"")</f>
        <v>stž</v>
      </c>
      <c r="F12" s="4">
        <v>850</v>
      </c>
      <c r="G12" s="1"/>
    </row>
    <row r="13" spans="1:7">
      <c r="A13" s="4" t="s">
        <v>21</v>
      </c>
      <c r="B13" s="9" t="s">
        <v>22</v>
      </c>
      <c r="C13" s="4" t="str">
        <f>IFERROR(VLOOKUP($B13,'seznam hráčů'!$B:$E,MATCH('seznam hráčů'!D$1,'seznam hráčů'!$B$1:$E$1,0),FALSE),"")</f>
        <v>TJ Litavan Libomyšl</v>
      </c>
      <c r="D13" s="4">
        <f>IFERROR(VLOOKUP($B13,'seznam hráčů'!$B:$E,MATCH('seznam hráčů'!C$1,'seznam hráčů'!$B$1:$E$1,0),FALSE),"")</f>
        <v>2009</v>
      </c>
      <c r="E13" s="4" t="str">
        <f>IFERROR(VLOOKUP($B13,'seznam hráčů'!$B:$E,MATCH('seznam hráčů'!E$1,'seznam hráčů'!$B$1:$E$1,0),FALSE),"")</f>
        <v>stž</v>
      </c>
      <c r="F13" s="4">
        <v>820</v>
      </c>
      <c r="G13" s="1"/>
    </row>
    <row r="14" spans="1:7">
      <c r="A14" s="4" t="s">
        <v>23</v>
      </c>
      <c r="B14" s="9" t="s">
        <v>29</v>
      </c>
      <c r="C14" s="4" t="str">
        <f>IFERROR(VLOOKUP($B14,'seznam hráčů'!$B:$E,MATCH('seznam hráčů'!D$1,'seznam hráčů'!$B$1:$E$1,0),FALSE),"")</f>
        <v>T. J. Sokol Hořovice</v>
      </c>
      <c r="D14" s="4">
        <f>IFERROR(VLOOKUP($B14,'seznam hráčů'!$B:$E,MATCH('seznam hráčů'!C$1,'seznam hráčů'!$B$1:$E$1,0),FALSE),"")</f>
        <v>2009</v>
      </c>
      <c r="E14" s="4" t="str">
        <f>IFERROR(VLOOKUP($B14,'seznam hráčů'!$B:$E,MATCH('seznam hráčů'!E$1,'seznam hráčů'!$B$1:$E$1,0),FALSE),"")</f>
        <v>stž</v>
      </c>
      <c r="F14" s="4">
        <v>790</v>
      </c>
      <c r="G14" s="1"/>
    </row>
    <row r="15" spans="1:7">
      <c r="A15" s="1"/>
      <c r="B15" s="7" t="s">
        <v>25</v>
      </c>
      <c r="C15" s="1"/>
      <c r="D15" s="1"/>
      <c r="E15" s="1"/>
      <c r="F15" s="1"/>
      <c r="G15" s="1"/>
    </row>
    <row r="16" spans="1:7">
      <c r="A16" s="4" t="s">
        <v>26</v>
      </c>
      <c r="B16" s="9" t="s">
        <v>20</v>
      </c>
      <c r="C16" s="4" t="str">
        <f>IFERROR(VLOOKUP($B16,'seznam hráčů'!$B:$E,MATCH('seznam hráčů'!D$1,'seznam hráčů'!$B$1:$E$1,0),FALSE),"")</f>
        <v>TJ Olešná</v>
      </c>
      <c r="D16" s="4">
        <f>IFERROR(VLOOKUP($B16,'seznam hráčů'!$B:$E,MATCH('seznam hráčů'!C$1,'seznam hráčů'!$B$1:$E$1,0),FALSE),"")</f>
        <v>2008</v>
      </c>
      <c r="E16" s="4" t="str">
        <f>IFERROR(VLOOKUP($B16,'seznam hráčů'!$B:$E,MATCH('seznam hráčů'!E$1,'seznam hráčů'!$B$1:$E$1,0),FALSE),"")</f>
        <v>stž</v>
      </c>
      <c r="F16" s="4">
        <v>820</v>
      </c>
      <c r="G16" s="1"/>
    </row>
    <row r="17" spans="1:7">
      <c r="A17" s="4" t="s">
        <v>28</v>
      </c>
      <c r="B17" s="9" t="s">
        <v>71</v>
      </c>
      <c r="C17" s="4" t="str">
        <f>IFERROR(VLOOKUP($B17,'seznam hráčů'!$B:$E,MATCH('seznam hráčů'!D$1,'seznam hráčů'!$B$1:$E$1,0),FALSE),"")</f>
        <v>TJ. Lokomotiva Zdice</v>
      </c>
      <c r="D17" s="4">
        <f>IFERROR(VLOOKUP($B17,'seznam hráčů'!$B:$E,MATCH('seznam hráčů'!C$1,'seznam hráčů'!$B$1:$E$1,0),FALSE),"")</f>
        <v>2007</v>
      </c>
      <c r="E17" s="4" t="str">
        <f>IFERROR(VLOOKUP($B17,'seznam hráčů'!$B:$E,MATCH('seznam hráčů'!E$1,'seznam hráčů'!$B$1:$E$1,0),FALSE),"")</f>
        <v>dor</v>
      </c>
      <c r="F17" s="4">
        <v>790</v>
      </c>
      <c r="G17" s="1"/>
    </row>
    <row r="18" spans="1:7">
      <c r="A18" s="4" t="s">
        <v>30</v>
      </c>
      <c r="B18" s="9" t="s">
        <v>44</v>
      </c>
      <c r="C18" s="4" t="str">
        <f>IFERROR(VLOOKUP($B18,'seznam hráčů'!$B:$E,MATCH('seznam hráčů'!D$1,'seznam hráčů'!$B$1:$E$1,0),FALSE),"")</f>
        <v>T. J. Sokol Hořovice</v>
      </c>
      <c r="D18" s="4">
        <f>IFERROR(VLOOKUP($B18,'seznam hráčů'!$B:$E,MATCH('seznam hráčů'!C$1,'seznam hráčů'!$B$1:$E$1,0),FALSE),"")</f>
        <v>2012</v>
      </c>
      <c r="E18" s="4" t="str">
        <f>IFERROR(VLOOKUP($B18,'seznam hráčů'!$B:$E,MATCH('seznam hráčů'!E$1,'seznam hráčů'!$B$1:$E$1,0),FALSE),"")</f>
        <v>nmlž</v>
      </c>
      <c r="F18" s="4">
        <v>760</v>
      </c>
      <c r="G18" s="1"/>
    </row>
    <row r="19" spans="1:7">
      <c r="A19" s="4" t="s">
        <v>32</v>
      </c>
      <c r="B19" s="9" t="s">
        <v>50</v>
      </c>
      <c r="C19" s="4" t="str">
        <f>IFERROR(VLOOKUP($B19,'seznam hráčů'!$B:$E,MATCH('seznam hráčů'!D$1,'seznam hráčů'!$B$1:$E$1,0),FALSE),"")</f>
        <v>TJ Olešná</v>
      </c>
      <c r="D19" s="4">
        <f>IFERROR(VLOOKUP($B19,'seznam hráčů'!$B:$E,MATCH('seznam hráčů'!C$1,'seznam hráčů'!$B$1:$E$1,0),FALSE),"")</f>
        <v>2011</v>
      </c>
      <c r="E19" s="4" t="str">
        <f>IFERROR(VLOOKUP($B19,'seznam hráčů'!$B:$E,MATCH('seznam hráčů'!E$1,'seznam hráčů'!$B$1:$E$1,0),FALSE),"")</f>
        <v>mlž</v>
      </c>
      <c r="F19" s="4">
        <v>730</v>
      </c>
      <c r="G19" s="1"/>
    </row>
    <row r="20" spans="1:7">
      <c r="A20" s="4" t="s">
        <v>34</v>
      </c>
      <c r="B20" s="9" t="s">
        <v>75</v>
      </c>
      <c r="C20" s="4" t="str">
        <f>IFERROR(VLOOKUP($B20,'seznam hráčů'!$B:$E,MATCH('seznam hráčů'!D$1,'seznam hráčů'!$B$1:$E$1,0),FALSE),"")</f>
        <v>TJ. Lokomotiva Zdice</v>
      </c>
      <c r="D20" s="4">
        <f>IFERROR(VLOOKUP($B20,'seznam hráčů'!$B:$E,MATCH('seznam hráčů'!C$1,'seznam hráčů'!$B$1:$E$1,0),FALSE),"")</f>
        <v>2011</v>
      </c>
      <c r="E20" s="4" t="str">
        <f>IFERROR(VLOOKUP($B20,'seznam hráčů'!$B:$E,MATCH('seznam hráčů'!E$1,'seznam hráčů'!$B$1:$E$1,0),FALSE),"")</f>
        <v>mlž</v>
      </c>
      <c r="F20" s="4">
        <v>700</v>
      </c>
      <c r="G20" s="1"/>
    </row>
    <row r="21" spans="1:7">
      <c r="A21" s="4" t="s">
        <v>36</v>
      </c>
      <c r="B21" s="9" t="s">
        <v>31</v>
      </c>
      <c r="C21" s="4" t="str">
        <f>IFERROR(VLOOKUP($B21,'seznam hráčů'!$B:$E,MATCH('seznam hráčů'!D$1,'seznam hráčů'!$B$1:$E$1,0),FALSE),"")</f>
        <v>TJ Olešná</v>
      </c>
      <c r="D21" s="4">
        <f>IFERROR(VLOOKUP($B21,'seznam hráčů'!$B:$E,MATCH('seznam hráčů'!C$1,'seznam hráčů'!$B$1:$E$1,0),FALSE),"")</f>
        <v>2006</v>
      </c>
      <c r="E21" s="4" t="str">
        <f>IFERROR(VLOOKUP($B21,'seznam hráčů'!$B:$E,MATCH('seznam hráčů'!E$1,'seznam hráčů'!$B$1:$E$1,0),FALSE),"")</f>
        <v>dor</v>
      </c>
      <c r="F21" s="4">
        <v>670</v>
      </c>
      <c r="G21" s="1"/>
    </row>
    <row r="22" spans="1:7">
      <c r="A22" s="4" t="s">
        <v>82</v>
      </c>
      <c r="B22" s="9" t="s">
        <v>35</v>
      </c>
      <c r="C22" s="4" t="str">
        <f>IFERROR(VLOOKUP($B22,'seznam hráčů'!$B:$E,MATCH('seznam hráčů'!D$1,'seznam hráčů'!$B$1:$E$1,0),FALSE),"")</f>
        <v>TJ Olešná</v>
      </c>
      <c r="D22" s="4">
        <f>IFERROR(VLOOKUP($B22,'seznam hráčů'!$B:$E,MATCH('seznam hráčů'!C$1,'seznam hráčů'!$B$1:$E$1,0),FALSE),"")</f>
        <v>2006</v>
      </c>
      <c r="E22" s="4" t="str">
        <f>IFERROR(VLOOKUP($B22,'seznam hráčů'!$B:$E,MATCH('seznam hráčů'!E$1,'seznam hráčů'!$B$1:$E$1,0),FALSE),"")</f>
        <v>dor</v>
      </c>
      <c r="F22" s="4">
        <v>640</v>
      </c>
      <c r="G22" s="1"/>
    </row>
    <row r="23" spans="1:7">
      <c r="A23" s="1"/>
      <c r="B23" s="7" t="s">
        <v>38</v>
      </c>
      <c r="C23" s="1"/>
      <c r="D23" s="1"/>
      <c r="E23" s="1"/>
      <c r="F23" s="1"/>
      <c r="G23" s="1"/>
    </row>
    <row r="24" spans="1:7">
      <c r="A24" s="4" t="s">
        <v>73</v>
      </c>
      <c r="B24" s="9" t="s">
        <v>46</v>
      </c>
      <c r="C24" s="4" t="str">
        <f>IFERROR(VLOOKUP($B24,'seznam hráčů'!$B:$E,MATCH('seznam hráčů'!D$1,'seznam hráčů'!$B$1:$E$1,0),FALSE),"")</f>
        <v>T. J. Sokol Králův Dvůr</v>
      </c>
      <c r="D24" s="4">
        <f>IFERROR(VLOOKUP($B24,'seznam hráčů'!$B:$E,MATCH('seznam hráčů'!C$1,'seznam hráčů'!$B$1:$E$1,0),FALSE),"")</f>
        <v>2013</v>
      </c>
      <c r="E24" s="4" t="str">
        <f>IFERROR(VLOOKUP($B24,'seznam hráčů'!$B:$E,MATCH('seznam hráčů'!E$1,'seznam hráčů'!$B$1:$E$1,0),FALSE),"")</f>
        <v>nmlž</v>
      </c>
      <c r="F24" s="4">
        <v>640</v>
      </c>
      <c r="G24" s="1"/>
    </row>
    <row r="25" spans="1:7">
      <c r="A25" s="4" t="s">
        <v>39</v>
      </c>
      <c r="B25" s="9" t="s">
        <v>55</v>
      </c>
      <c r="C25" s="4" t="str">
        <f>IFERROR(VLOOKUP($B25,'seznam hráčů'!$B:$E,MATCH('seznam hráčů'!D$1,'seznam hráčů'!$B$1:$E$1,0),FALSE),"")</f>
        <v>T. J. Sokol Hořovice</v>
      </c>
      <c r="D25" s="4">
        <f>IFERROR(VLOOKUP($B25,'seznam hráčů'!$B:$E,MATCH('seznam hráčů'!C$1,'seznam hráčů'!$B$1:$E$1,0),FALSE),"")</f>
        <v>2011</v>
      </c>
      <c r="E25" s="4" t="str">
        <f>IFERROR(VLOOKUP($B25,'seznam hráčů'!$B:$E,MATCH('seznam hráčů'!E$1,'seznam hráčů'!$B$1:$E$1,0),FALSE),"")</f>
        <v>mlž</v>
      </c>
      <c r="F25" s="4">
        <v>610</v>
      </c>
      <c r="G25" s="1"/>
    </row>
    <row r="26" spans="1:7">
      <c r="A26" s="4" t="s">
        <v>41</v>
      </c>
      <c r="B26" s="9" t="s">
        <v>48</v>
      </c>
      <c r="C26" s="4" t="str">
        <f>IFERROR(VLOOKUP($B26,'seznam hráčů'!$B:$E,MATCH('seznam hráčů'!D$1,'seznam hráčů'!$B$1:$E$1,0),FALSE),"")</f>
        <v>Slovan Lochovice</v>
      </c>
      <c r="D26" s="4">
        <f>IFERROR(VLOOKUP($B26,'seznam hráčů'!$B:$E,MATCH('seznam hráčů'!C$1,'seznam hráčů'!$B$1:$E$1,0),FALSE),"")</f>
        <v>2011</v>
      </c>
      <c r="E26" s="4" t="str">
        <f>IFERROR(VLOOKUP($B26,'seznam hráčů'!$B:$E,MATCH('seznam hráčů'!E$1,'seznam hráčů'!$B$1:$E$1,0),FALSE),"")</f>
        <v>mlž</v>
      </c>
      <c r="F26" s="4">
        <v>580</v>
      </c>
      <c r="G26" s="1"/>
    </row>
    <row r="27" spans="1:7">
      <c r="A27" s="4" t="s">
        <v>43</v>
      </c>
      <c r="B27" s="9" t="s">
        <v>77</v>
      </c>
      <c r="C27" s="4" t="str">
        <f>IFERROR(VLOOKUP($B27,'seznam hráčů'!$B:$E,MATCH('seznam hráčů'!D$1,'seznam hráčů'!$B$1:$E$1,0),FALSE),"")</f>
        <v>T. J. Sokol Králův Dvůr</v>
      </c>
      <c r="D27" s="4">
        <f>IFERROR(VLOOKUP($B27,'seznam hráčů'!$B:$E,MATCH('seznam hráčů'!C$1,'seznam hráčů'!$B$1:$E$1,0),FALSE),"")</f>
        <v>2012</v>
      </c>
      <c r="E27" s="4" t="str">
        <f>IFERROR(VLOOKUP($B27,'seznam hráčů'!$B:$E,MATCH('seznam hráčů'!E$1,'seznam hráčů'!$B$1:$E$1,0),FALSE),"")</f>
        <v>nmlž</v>
      </c>
      <c r="F27" s="4">
        <v>550</v>
      </c>
      <c r="G27" s="1"/>
    </row>
    <row r="28" spans="1:7">
      <c r="A28" s="4" t="s">
        <v>45</v>
      </c>
      <c r="B28" s="9" t="s">
        <v>61</v>
      </c>
      <c r="C28" s="4" t="str">
        <f>IFERROR(VLOOKUP($B28,'seznam hráčů'!$B:$E,MATCH('seznam hráčů'!D$1,'seznam hráčů'!$B$1:$E$1,0),FALSE),"")</f>
        <v>T. J. Sokol Hořovice</v>
      </c>
      <c r="D28" s="4">
        <f>IFERROR(VLOOKUP($B28,'seznam hráčů'!$B:$E,MATCH('seznam hráčů'!C$1,'seznam hráčů'!$B$1:$E$1,0),FALSE),"")</f>
        <v>2010</v>
      </c>
      <c r="E28" s="4" t="str">
        <f>IFERROR(VLOOKUP($B28,'seznam hráčů'!$B:$E,MATCH('seznam hráčů'!E$1,'seznam hráčů'!$B$1:$E$1,0),FALSE),"")</f>
        <v>mlž</v>
      </c>
      <c r="F28" s="4">
        <v>530</v>
      </c>
      <c r="G28" s="1"/>
    </row>
    <row r="29" spans="1:7">
      <c r="A29" s="4" t="s">
        <v>47</v>
      </c>
      <c r="B29" s="9" t="s">
        <v>57</v>
      </c>
      <c r="C29" s="4" t="str">
        <f>IFERROR(VLOOKUP($B29,'seznam hráčů'!$B:$E,MATCH('seznam hráčů'!D$1,'seznam hráčů'!$B$1:$E$1,0),FALSE),"")</f>
        <v>T. J. Sokol Hořovice</v>
      </c>
      <c r="D29" s="4">
        <f>IFERROR(VLOOKUP($B29,'seznam hráčů'!$B:$E,MATCH('seznam hráčů'!C$1,'seznam hráčů'!$B$1:$E$1,0),FALSE),"")</f>
        <v>2014</v>
      </c>
      <c r="E29" s="4" t="str">
        <f>IFERROR(VLOOKUP($B29,'seznam hráčů'!$B:$E,MATCH('seznam hráčů'!E$1,'seznam hráčů'!$B$1:$E$1,0),FALSE),"")</f>
        <v>nmlž</v>
      </c>
      <c r="F29" s="4">
        <v>510</v>
      </c>
      <c r="G29" s="1"/>
    </row>
    <row r="30" spans="1:7">
      <c r="A30" s="1"/>
      <c r="B30" s="2"/>
      <c r="C30" s="1"/>
      <c r="D30" s="1"/>
      <c r="E30" s="1"/>
      <c r="F30" s="1"/>
      <c r="G30" s="1"/>
    </row>
    <row r="31" spans="1:7">
      <c r="A31" s="1"/>
      <c r="B31" s="2"/>
      <c r="C31" s="2"/>
      <c r="D31" s="1"/>
      <c r="E31" s="1"/>
      <c r="F31" s="1"/>
      <c r="G31" s="1"/>
    </row>
    <row r="32" spans="1:7">
      <c r="A32" s="1"/>
      <c r="B32" s="2"/>
      <c r="C32" s="2"/>
      <c r="D32" s="1"/>
      <c r="E32" s="1"/>
      <c r="F32" s="1"/>
      <c r="G32" s="1"/>
    </row>
    <row r="33" spans="1:7">
      <c r="A33" s="1"/>
      <c r="B33" s="8" t="s">
        <v>62</v>
      </c>
      <c r="C33" s="2"/>
      <c r="D33" s="1"/>
      <c r="E33" s="1"/>
      <c r="F33" s="1"/>
      <c r="G33" s="1"/>
    </row>
    <row r="34" spans="1:7">
      <c r="A34" s="1"/>
    </row>
    <row r="35" spans="1:7">
      <c r="B35" s="9" t="s">
        <v>63</v>
      </c>
      <c r="C35" s="10"/>
    </row>
    <row r="36" spans="1:7">
      <c r="B36" s="9" t="s">
        <v>64</v>
      </c>
      <c r="C36" s="11"/>
    </row>
    <row r="37" spans="1:7">
      <c r="B37" s="9" t="s">
        <v>65</v>
      </c>
      <c r="C37" s="5"/>
    </row>
    <row r="38" spans="1:7">
      <c r="B38" s="9" t="s">
        <v>66</v>
      </c>
      <c r="C38" s="6"/>
    </row>
    <row r="40" spans="1:7">
      <c r="B40" s="9" t="s">
        <v>67</v>
      </c>
      <c r="C40" s="9"/>
    </row>
    <row r="41" spans="1:7">
      <c r="B41" s="9" t="s">
        <v>68</v>
      </c>
      <c r="C41" s="9"/>
    </row>
  </sheetData>
  <mergeCells count="2">
    <mergeCell ref="A1:F2"/>
    <mergeCell ref="A3:F4"/>
  </mergeCells>
  <phoneticPr fontId="7" type="noConversion"/>
  <conditionalFormatting sqref="E7:E14">
    <cfRule type="cellIs" dxfId="167" priority="17" operator="equal">
      <formula>"dor"</formula>
    </cfRule>
    <cfRule type="cellIs" dxfId="166" priority="18" operator="equal">
      <formula>"stž"</formula>
    </cfRule>
    <cfRule type="cellIs" dxfId="165" priority="19" operator="equal">
      <formula>"mlž"</formula>
    </cfRule>
    <cfRule type="cellIs" dxfId="164" priority="20" operator="equal">
      <formula>"nmlž"</formula>
    </cfRule>
  </conditionalFormatting>
  <conditionalFormatting sqref="E16:E22">
    <cfRule type="cellIs" dxfId="163" priority="13" operator="equal">
      <formula>"dor"</formula>
    </cfRule>
    <cfRule type="cellIs" dxfId="162" priority="14" operator="equal">
      <formula>"stž"</formula>
    </cfRule>
    <cfRule type="cellIs" dxfId="161" priority="15" operator="equal">
      <formula>"mlž"</formula>
    </cfRule>
    <cfRule type="cellIs" dxfId="160" priority="16" operator="equal">
      <formula>"nmlž"</formula>
    </cfRule>
  </conditionalFormatting>
  <conditionalFormatting sqref="E24:E29">
    <cfRule type="cellIs" dxfId="159" priority="9" operator="equal">
      <formula>"dor"</formula>
    </cfRule>
    <cfRule type="cellIs" dxfId="158" priority="10" operator="equal">
      <formula>"stž"</formula>
    </cfRule>
    <cfRule type="cellIs" dxfId="157" priority="11" operator="equal">
      <formula>"mlž"</formula>
    </cfRule>
    <cfRule type="cellIs" dxfId="156" priority="12" operator="equal">
      <formula>"nmlž"</formula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4"/>
  <sheetViews>
    <sheetView workbookViewId="0">
      <selection activeCell="I38" sqref="I38"/>
    </sheetView>
  </sheetViews>
  <sheetFormatPr defaultRowHeight="1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>
      <c r="A1" s="75" t="s">
        <v>0</v>
      </c>
      <c r="B1" s="76"/>
      <c r="C1" s="76"/>
      <c r="D1" s="76"/>
      <c r="E1" s="76"/>
      <c r="F1" s="77"/>
      <c r="G1" s="12"/>
    </row>
    <row r="2" spans="1:7" ht="14.45" customHeight="1">
      <c r="A2" s="78"/>
      <c r="B2" s="79"/>
      <c r="C2" s="79"/>
      <c r="D2" s="79"/>
      <c r="E2" s="79"/>
      <c r="F2" s="80"/>
      <c r="G2" s="12"/>
    </row>
    <row r="3" spans="1:7" ht="14.45" customHeight="1">
      <c r="A3" s="81"/>
      <c r="B3" s="82"/>
      <c r="C3" s="82"/>
      <c r="D3" s="82"/>
      <c r="E3" s="82"/>
      <c r="F3" s="83"/>
      <c r="G3" s="13"/>
    </row>
    <row r="4" spans="1:7" ht="14.45" customHeight="1">
      <c r="A4" s="84"/>
      <c r="B4" s="85"/>
      <c r="C4" s="85"/>
      <c r="D4" s="85"/>
      <c r="E4" s="85"/>
      <c r="F4" s="86"/>
      <c r="G4" s="13"/>
    </row>
    <row r="5" spans="1:7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>
      <c r="A6" s="23"/>
      <c r="B6" s="22" t="s">
        <v>8</v>
      </c>
      <c r="C6" s="23"/>
      <c r="D6" s="23"/>
      <c r="E6" s="23"/>
      <c r="F6" s="23"/>
      <c r="G6" s="1"/>
    </row>
    <row r="7" spans="1:7">
      <c r="A7" s="4" t="s">
        <v>9</v>
      </c>
      <c r="B7" s="9" t="s">
        <v>12</v>
      </c>
      <c r="C7" s="4" t="str">
        <f>IFERROR(VLOOKUP($B7,'seznam hráčů'!$B:$E,MATCH('seznam hráčů'!D$1,'seznam hráčů'!$B$1:$E$1,0),FALSE),"")</f>
        <v>TJ Olešná</v>
      </c>
      <c r="D7" s="4">
        <f>IFERROR(VLOOKUP($B7,'seznam hráčů'!$B:$E,MATCH('seznam hráčů'!C$1,'seznam hráčů'!$B$1:$E$1,0),FALSE),"")</f>
        <v>2007</v>
      </c>
      <c r="E7" s="4" t="str">
        <f>IFERROR(VLOOKUP($B7,'seznam hráčů'!$B:$E,MATCH('seznam hráčů'!E$1,'seznam hráčů'!$B$1:$E$1,0),FALSE),"")</f>
        <v>dor</v>
      </c>
      <c r="F7" s="4">
        <v>1000</v>
      </c>
      <c r="G7" s="1"/>
    </row>
    <row r="8" spans="1:7">
      <c r="A8" s="4" t="s">
        <v>11</v>
      </c>
      <c r="B8" s="9" t="s">
        <v>70</v>
      </c>
      <c r="C8" s="4" t="str">
        <f>IFERROR(VLOOKUP($B8,'seznam hráčů'!$B:$E,MATCH('seznam hráčů'!D$1,'seznam hráčů'!$B$1:$E$1,0),FALSE),"")</f>
        <v>T. J. Sokol Žebrák</v>
      </c>
      <c r="D8" s="4">
        <f>IFERROR(VLOOKUP($B8,'seznam hráčů'!$B:$E,MATCH('seznam hráčů'!C$1,'seznam hráčů'!$B$1:$E$1,0),FALSE),"")</f>
        <v>2007</v>
      </c>
      <c r="E8" s="4" t="str">
        <f>IFERROR(VLOOKUP($B8,'seznam hráčů'!$B:$E,MATCH('seznam hráčů'!E$1,'seznam hráčů'!$B$1:$E$1,0),FALSE),"")</f>
        <v>dor</v>
      </c>
      <c r="F8" s="4">
        <v>970</v>
      </c>
      <c r="G8" s="1"/>
    </row>
    <row r="9" spans="1:7">
      <c r="A9" s="4" t="s">
        <v>13</v>
      </c>
      <c r="B9" s="9" t="s">
        <v>20</v>
      </c>
      <c r="C9" s="4" t="str">
        <f>IFERROR(VLOOKUP($B9,'seznam hráčů'!$B:$E,MATCH('seznam hráčů'!D$1,'seznam hráčů'!$B$1:$E$1,0),FALSE),"")</f>
        <v>TJ Olešná</v>
      </c>
      <c r="D9" s="4">
        <f>IFERROR(VLOOKUP($B9,'seznam hráčů'!$B:$E,MATCH('seznam hráčů'!C$1,'seznam hráčů'!$B$1:$E$1,0),FALSE),"")</f>
        <v>2008</v>
      </c>
      <c r="E9" s="4" t="str">
        <f>IFERROR(VLOOKUP($B9,'seznam hráčů'!$B:$E,MATCH('seznam hráčů'!E$1,'seznam hráčů'!$B$1:$E$1,0),FALSE),"")</f>
        <v>stž</v>
      </c>
      <c r="F9" s="4">
        <v>940</v>
      </c>
      <c r="G9" s="1"/>
    </row>
    <row r="10" spans="1:7">
      <c r="A10" s="4" t="s">
        <v>15</v>
      </c>
      <c r="B10" s="9" t="s">
        <v>71</v>
      </c>
      <c r="C10" s="4" t="str">
        <f>IFERROR(VLOOKUP($B10,'seznam hráčů'!$B:$E,MATCH('seznam hráčů'!D$1,'seznam hráčů'!$B$1:$E$1,0),FALSE),"")</f>
        <v>TJ. Lokomotiva Zdice</v>
      </c>
      <c r="D10" s="4">
        <f>IFERROR(VLOOKUP($B10,'seznam hráčů'!$B:$E,MATCH('seznam hráčů'!C$1,'seznam hráčů'!$B$1:$E$1,0),FALSE),"")</f>
        <v>2007</v>
      </c>
      <c r="E10" s="4" t="str">
        <f>IFERROR(VLOOKUP($B10,'seznam hráčů'!$B:$E,MATCH('seznam hráčů'!E$1,'seznam hráčů'!$B$1:$E$1,0),FALSE),"")</f>
        <v>dor</v>
      </c>
      <c r="F10" s="4">
        <v>910</v>
      </c>
      <c r="G10" s="1"/>
    </row>
    <row r="11" spans="1:7">
      <c r="A11" s="4" t="s">
        <v>17</v>
      </c>
      <c r="B11" s="9" t="s">
        <v>40</v>
      </c>
      <c r="C11" s="4" t="str">
        <f>IFERROR(VLOOKUP($B11,'seznam hráčů'!$B:$E,MATCH('seznam hráčů'!D$1,'seznam hráčů'!$B$1:$E$1,0),FALSE),"")</f>
        <v>Slovan Lochovice</v>
      </c>
      <c r="D11" s="4">
        <f>IFERROR(VLOOKUP($B11,'seznam hráčů'!$B:$E,MATCH('seznam hráčů'!C$1,'seznam hráčů'!$B$1:$E$1,0),FALSE),"")</f>
        <v>2009</v>
      </c>
      <c r="E11" s="4" t="str">
        <f>IFERROR(VLOOKUP($B11,'seznam hráčů'!$B:$E,MATCH('seznam hráčů'!E$1,'seznam hráčů'!$B$1:$E$1,0),FALSE),"")</f>
        <v>stž</v>
      </c>
      <c r="F11" s="4">
        <v>880</v>
      </c>
      <c r="G11" s="1"/>
    </row>
    <row r="12" spans="1:7">
      <c r="A12" s="4" t="s">
        <v>19</v>
      </c>
      <c r="B12" s="9" t="s">
        <v>18</v>
      </c>
      <c r="C12" s="4" t="str">
        <f>IFERROR(VLOOKUP($B12,'seznam hráčů'!$B:$E,MATCH('seznam hráčů'!D$1,'seznam hráčů'!$B$1:$E$1,0),FALSE),"")</f>
        <v>TJ Olešná</v>
      </c>
      <c r="D12" s="4">
        <f>IFERROR(VLOOKUP($B12,'seznam hráčů'!$B:$E,MATCH('seznam hráčů'!C$1,'seznam hráčů'!$B$1:$E$1,0),FALSE),"")</f>
        <v>2008</v>
      </c>
      <c r="E12" s="4" t="str">
        <f>IFERROR(VLOOKUP($B12,'seznam hráčů'!$B:$E,MATCH('seznam hráčů'!E$1,'seznam hráčů'!$B$1:$E$1,0),FALSE),"")</f>
        <v>stž</v>
      </c>
      <c r="F12" s="4">
        <v>850</v>
      </c>
      <c r="G12" s="1"/>
    </row>
    <row r="13" spans="1:7">
      <c r="A13" s="4" t="s">
        <v>21</v>
      </c>
      <c r="B13" s="9" t="s">
        <v>81</v>
      </c>
      <c r="C13" s="4" t="str">
        <f>IFERROR(VLOOKUP($B13,'seznam hráčů'!$B:$E,MATCH('seznam hráčů'!D$1,'seznam hráčů'!$B$1:$E$1,0),FALSE),"")</f>
        <v>TJ Litavan Libomyšl</v>
      </c>
      <c r="D13" s="4">
        <f>IFERROR(VLOOKUP($B13,'seznam hráčů'!$B:$E,MATCH('seznam hráčů'!C$1,'seznam hráčů'!$B$1:$E$1,0),FALSE),"")</f>
        <v>2007</v>
      </c>
      <c r="E13" s="4" t="str">
        <f>IFERROR(VLOOKUP($B13,'seznam hráčů'!$B:$E,MATCH('seznam hráčů'!E$1,'seznam hráčů'!$B$1:$E$1,0),FALSE),"")</f>
        <v>dor</v>
      </c>
      <c r="F13" s="4">
        <v>820</v>
      </c>
      <c r="G13" s="1"/>
    </row>
    <row r="14" spans="1:7">
      <c r="A14" s="4" t="s">
        <v>23</v>
      </c>
      <c r="B14" s="9" t="s">
        <v>72</v>
      </c>
      <c r="C14" s="4" t="str">
        <f>IFERROR(VLOOKUP($B14,'seznam hráčů'!$B:$E,MATCH('seznam hráčů'!D$1,'seznam hráčů'!$B$1:$E$1,0),FALSE),"")</f>
        <v>T. J. Sokol Hořovice</v>
      </c>
      <c r="D14" s="4">
        <f>IFERROR(VLOOKUP($B14,'seznam hráčů'!$B:$E,MATCH('seznam hráčů'!C$1,'seznam hráčů'!$B$1:$E$1,0),FALSE),"")</f>
        <v>2010</v>
      </c>
      <c r="E14" s="4" t="str">
        <f>IFERROR(VLOOKUP($B14,'seznam hráčů'!$B:$E,MATCH('seznam hráčů'!E$1,'seznam hráčů'!$B$1:$E$1,0),FALSE),"")</f>
        <v>mlž</v>
      </c>
      <c r="F14" s="4">
        <v>790</v>
      </c>
      <c r="G14" s="1"/>
    </row>
    <row r="15" spans="1:7">
      <c r="A15" s="1"/>
      <c r="B15" s="7" t="s">
        <v>25</v>
      </c>
      <c r="C15" s="1"/>
      <c r="D15" s="1"/>
      <c r="E15" s="1"/>
      <c r="F15" s="1"/>
      <c r="G15" s="1"/>
    </row>
    <row r="16" spans="1:7">
      <c r="A16" s="4" t="s">
        <v>26</v>
      </c>
      <c r="B16" s="9" t="s">
        <v>42</v>
      </c>
      <c r="C16" s="4" t="str">
        <f>IFERROR(VLOOKUP($B16,'seznam hráčů'!$B:$E,MATCH('seznam hráčů'!D$1,'seznam hráčů'!$B$1:$E$1,0),FALSE),"")</f>
        <v>TJ Olešná</v>
      </c>
      <c r="D16" s="4">
        <f>IFERROR(VLOOKUP($B16,'seznam hráčů'!$B:$E,MATCH('seznam hráčů'!C$1,'seznam hráčů'!$B$1:$E$1,0),FALSE),"")</f>
        <v>2009</v>
      </c>
      <c r="E16" s="4" t="str">
        <f>IFERROR(VLOOKUP($B16,'seznam hráčů'!$B:$E,MATCH('seznam hráčů'!E$1,'seznam hráčů'!$B$1:$E$1,0),FALSE),"")</f>
        <v>stž</v>
      </c>
      <c r="F16" s="4">
        <v>820</v>
      </c>
      <c r="G16" s="1"/>
    </row>
    <row r="17" spans="1:7">
      <c r="A17" s="4" t="s">
        <v>28</v>
      </c>
      <c r="B17" s="9" t="s">
        <v>22</v>
      </c>
      <c r="C17" s="4" t="str">
        <f>IFERROR(VLOOKUP($B17,'seznam hráčů'!$B:$E,MATCH('seznam hráčů'!D$1,'seznam hráčů'!$B$1:$E$1,0),FALSE),"")</f>
        <v>TJ Litavan Libomyšl</v>
      </c>
      <c r="D17" s="4">
        <f>IFERROR(VLOOKUP($B17,'seznam hráčů'!$B:$E,MATCH('seznam hráčů'!C$1,'seznam hráčů'!$B$1:$E$1,0),FALSE),"")</f>
        <v>2009</v>
      </c>
      <c r="E17" s="4" t="str">
        <f>IFERROR(VLOOKUP($B17,'seznam hráčů'!$B:$E,MATCH('seznam hráčů'!E$1,'seznam hráčů'!$B$1:$E$1,0),FALSE),"")</f>
        <v>stž</v>
      </c>
      <c r="F17" s="4">
        <v>790</v>
      </c>
      <c r="G17" s="1"/>
    </row>
    <row r="18" spans="1:7">
      <c r="A18" s="4" t="s">
        <v>30</v>
      </c>
      <c r="B18" s="9" t="s">
        <v>31</v>
      </c>
      <c r="C18" s="4" t="str">
        <f>IFERROR(VLOOKUP($B18,'seznam hráčů'!$B:$E,MATCH('seznam hráčů'!D$1,'seznam hráčů'!$B$1:$E$1,0),FALSE),"")</f>
        <v>TJ Olešná</v>
      </c>
      <c r="D18" s="4">
        <f>IFERROR(VLOOKUP($B18,'seznam hráčů'!$B:$E,MATCH('seznam hráčů'!C$1,'seznam hráčů'!$B$1:$E$1,0),FALSE),"")</f>
        <v>2006</v>
      </c>
      <c r="E18" s="4" t="str">
        <f>IFERROR(VLOOKUP($B18,'seznam hráčů'!$B:$E,MATCH('seznam hráčů'!E$1,'seznam hráčů'!$B$1:$E$1,0),FALSE),"")</f>
        <v>dor</v>
      </c>
      <c r="F18" s="4">
        <v>760</v>
      </c>
      <c r="G18" s="1"/>
    </row>
    <row r="19" spans="1:7">
      <c r="A19" s="4" t="s">
        <v>32</v>
      </c>
      <c r="B19" s="9" t="s">
        <v>33</v>
      </c>
      <c r="C19" s="4" t="str">
        <f>IFERROR(VLOOKUP($B19,'seznam hráčů'!$B:$E,MATCH('seznam hráčů'!D$1,'seznam hráčů'!$B$1:$E$1,0),FALSE),"")</f>
        <v>TJ Lokomotiva Zdice</v>
      </c>
      <c r="D19" s="4">
        <f>IFERROR(VLOOKUP($B19,'seznam hráčů'!$B:$E,MATCH('seznam hráčů'!C$1,'seznam hráčů'!$B$1:$E$1,0),FALSE),"")</f>
        <v>2010</v>
      </c>
      <c r="E19" s="4" t="str">
        <f>IFERROR(VLOOKUP($B19,'seznam hráčů'!$B:$E,MATCH('seznam hráčů'!E$1,'seznam hráčů'!$B$1:$E$1,0),FALSE),"")</f>
        <v>mlž</v>
      </c>
      <c r="F19" s="4">
        <v>730</v>
      </c>
      <c r="G19" s="1"/>
    </row>
    <row r="20" spans="1:7">
      <c r="A20" s="4" t="s">
        <v>34</v>
      </c>
      <c r="B20" s="9" t="s">
        <v>44</v>
      </c>
      <c r="C20" s="4" t="str">
        <f>IFERROR(VLOOKUP($B20,'seznam hráčů'!$B:$E,MATCH('seznam hráčů'!D$1,'seznam hráčů'!$B$1:$E$1,0),FALSE),"")</f>
        <v>T. J. Sokol Hořovice</v>
      </c>
      <c r="D20" s="4">
        <f>IFERROR(VLOOKUP($B20,'seznam hráčů'!$B:$E,MATCH('seznam hráčů'!C$1,'seznam hráčů'!$B$1:$E$1,0),FALSE),"")</f>
        <v>2012</v>
      </c>
      <c r="E20" s="4" t="str">
        <f>IFERROR(VLOOKUP($B20,'seznam hráčů'!$B:$E,MATCH('seznam hráčů'!E$1,'seznam hráčů'!$B$1:$E$1,0),FALSE),"")</f>
        <v>nmlž</v>
      </c>
      <c r="F20" s="4">
        <v>700</v>
      </c>
      <c r="G20" s="1"/>
    </row>
    <row r="21" spans="1:7">
      <c r="A21" s="4" t="s">
        <v>36</v>
      </c>
      <c r="B21" s="9" t="s">
        <v>29</v>
      </c>
      <c r="C21" s="4" t="str">
        <f>IFERROR(VLOOKUP($B21,'seznam hráčů'!$B:$E,MATCH('seznam hráčů'!D$1,'seznam hráčů'!$B$1:$E$1,0),FALSE),"")</f>
        <v>T. J. Sokol Hořovice</v>
      </c>
      <c r="D21" s="4">
        <f>IFERROR(VLOOKUP($B21,'seznam hráčů'!$B:$E,MATCH('seznam hráčů'!C$1,'seznam hráčů'!$B$1:$E$1,0),FALSE),"")</f>
        <v>2009</v>
      </c>
      <c r="E21" s="4" t="str">
        <f>IFERROR(VLOOKUP($B21,'seznam hráčů'!$B:$E,MATCH('seznam hráčů'!E$1,'seznam hráčů'!$B$1:$E$1,0),FALSE),"")</f>
        <v>stž</v>
      </c>
      <c r="F21" s="4">
        <v>670</v>
      </c>
      <c r="G21" s="1"/>
    </row>
    <row r="22" spans="1:7">
      <c r="A22" s="4" t="s">
        <v>82</v>
      </c>
      <c r="B22" s="9" t="s">
        <v>24</v>
      </c>
      <c r="C22" s="4" t="str">
        <f>IFERROR(VLOOKUP($B22,'seznam hráčů'!$B:$E,MATCH('seznam hráčů'!D$1,'seznam hráčů'!$B$1:$E$1,0),FALSE),"")</f>
        <v>T. J. Sokol Žebrák</v>
      </c>
      <c r="D22" s="4">
        <f>IFERROR(VLOOKUP($B22,'seznam hráčů'!$B:$E,MATCH('seznam hráčů'!C$1,'seznam hráčů'!$B$1:$E$1,0),FALSE),"")</f>
        <v>2007</v>
      </c>
      <c r="E22" s="4" t="str">
        <f>IFERROR(VLOOKUP($B22,'seznam hráčů'!$B:$E,MATCH('seznam hráčů'!E$1,'seznam hráčů'!$B$1:$E$1,0),FALSE),"")</f>
        <v>dor</v>
      </c>
      <c r="F22" s="4">
        <v>640</v>
      </c>
      <c r="G22" s="1"/>
    </row>
    <row r="23" spans="1:7">
      <c r="A23" s="4" t="s">
        <v>73</v>
      </c>
      <c r="B23" s="9" t="s">
        <v>37</v>
      </c>
      <c r="C23" s="4" t="str">
        <f>IFERROR(VLOOKUP($B23,'seznam hráčů'!$B:$E,MATCH('seznam hráčů'!D$1,'seznam hráčů'!$B$1:$E$1,0),FALSE),"")</f>
        <v>T. J. Sokol Žebrák</v>
      </c>
      <c r="D23" s="4">
        <f>IFERROR(VLOOKUP($B23,'seznam hráčů'!$B:$E,MATCH('seznam hráčů'!C$1,'seznam hráčů'!$B$1:$E$1,0),FALSE),"")</f>
        <v>2007</v>
      </c>
      <c r="E23" s="4" t="str">
        <f>IFERROR(VLOOKUP($B23,'seznam hráčů'!$B:$E,MATCH('seznam hráčů'!E$1,'seznam hráčů'!$B$1:$E$1,0),FALSE),"")</f>
        <v>dor</v>
      </c>
      <c r="F23" s="4">
        <v>610</v>
      </c>
      <c r="G23" s="1"/>
    </row>
    <row r="24" spans="1:7">
      <c r="A24" s="1"/>
      <c r="B24" s="7" t="s">
        <v>38</v>
      </c>
      <c r="C24" s="1"/>
      <c r="D24" s="1"/>
      <c r="E24" s="1"/>
      <c r="F24" s="1"/>
      <c r="G24" s="1"/>
    </row>
    <row r="25" spans="1:7">
      <c r="A25" s="4" t="s">
        <v>39</v>
      </c>
      <c r="B25" s="9" t="s">
        <v>55</v>
      </c>
      <c r="C25" s="4" t="str">
        <f>IFERROR(VLOOKUP($B25,'seznam hráčů'!$B:$E,MATCH('seznam hráčů'!D$1,'seznam hráčů'!$B$1:$E$1,0),FALSE),"")</f>
        <v>T. J. Sokol Hořovice</v>
      </c>
      <c r="D25" s="4">
        <f>IFERROR(VLOOKUP($B25,'seznam hráčů'!$B:$E,MATCH('seznam hráčů'!C$1,'seznam hráčů'!$B$1:$E$1,0),FALSE),"")</f>
        <v>2011</v>
      </c>
      <c r="E25" s="4" t="str">
        <f>IFERROR(VLOOKUP($B25,'seznam hráčů'!$B:$E,MATCH('seznam hráčů'!E$1,'seznam hráčů'!$B$1:$E$1,0),FALSE),"")</f>
        <v>mlž</v>
      </c>
      <c r="F25" s="4">
        <v>640</v>
      </c>
      <c r="G25" s="1"/>
    </row>
    <row r="26" spans="1:7">
      <c r="A26" s="4" t="s">
        <v>41</v>
      </c>
      <c r="B26" s="9" t="s">
        <v>35</v>
      </c>
      <c r="C26" s="4" t="str">
        <f>IFERROR(VLOOKUP($B26,'seznam hráčů'!$B:$E,MATCH('seznam hráčů'!D$1,'seznam hráčů'!$B$1:$E$1,0),FALSE),"")</f>
        <v>TJ Olešná</v>
      </c>
      <c r="D26" s="4">
        <f>IFERROR(VLOOKUP($B26,'seznam hráčů'!$B:$E,MATCH('seznam hráčů'!C$1,'seznam hráčů'!$B$1:$E$1,0),FALSE),"")</f>
        <v>2006</v>
      </c>
      <c r="E26" s="4" t="str">
        <f>IFERROR(VLOOKUP($B26,'seznam hráčů'!$B:$E,MATCH('seznam hráčů'!E$1,'seznam hráčů'!$B$1:$E$1,0),FALSE),"")</f>
        <v>dor</v>
      </c>
      <c r="F26" s="4">
        <v>610</v>
      </c>
      <c r="G26" s="1"/>
    </row>
    <row r="27" spans="1:7">
      <c r="A27" s="4" t="s">
        <v>43</v>
      </c>
      <c r="B27" s="9" t="s">
        <v>48</v>
      </c>
      <c r="C27" s="4" t="str">
        <f>IFERROR(VLOOKUP($B27,'seznam hráčů'!$B:$E,MATCH('seznam hráčů'!D$1,'seznam hráčů'!$B$1:$E$1,0),FALSE),"")</f>
        <v>Slovan Lochovice</v>
      </c>
      <c r="D27" s="4">
        <f>IFERROR(VLOOKUP($B27,'seznam hráčů'!$B:$E,MATCH('seznam hráčů'!C$1,'seznam hráčů'!$B$1:$E$1,0),FALSE),"")</f>
        <v>2011</v>
      </c>
      <c r="E27" s="4" t="str">
        <f>IFERROR(VLOOKUP($B27,'seznam hráčů'!$B:$E,MATCH('seznam hráčů'!E$1,'seznam hráčů'!$B$1:$E$1,0),FALSE),"")</f>
        <v>mlž</v>
      </c>
      <c r="F27" s="4">
        <v>580</v>
      </c>
      <c r="G27" s="1"/>
    </row>
    <row r="28" spans="1:7">
      <c r="A28" s="4" t="s">
        <v>45</v>
      </c>
      <c r="B28" s="9" t="s">
        <v>50</v>
      </c>
      <c r="C28" s="4" t="str">
        <f>IFERROR(VLOOKUP($B28,'seznam hráčů'!$B:$E,MATCH('seznam hráčů'!D$1,'seznam hráčů'!$B$1:$E$1,0),FALSE),"")</f>
        <v>TJ Olešná</v>
      </c>
      <c r="D28" s="4">
        <f>IFERROR(VLOOKUP($B28,'seznam hráčů'!$B:$E,MATCH('seznam hráčů'!C$1,'seznam hráčů'!$B$1:$E$1,0),FALSE),"")</f>
        <v>2011</v>
      </c>
      <c r="E28" s="4" t="str">
        <f>IFERROR(VLOOKUP($B28,'seznam hráčů'!$B:$E,MATCH('seznam hráčů'!E$1,'seznam hráčů'!$B$1:$E$1,0),FALSE),"")</f>
        <v>mlž</v>
      </c>
      <c r="F28" s="4">
        <v>550</v>
      </c>
      <c r="G28" s="1"/>
    </row>
    <row r="29" spans="1:7">
      <c r="A29" s="4" t="s">
        <v>47</v>
      </c>
      <c r="B29" s="9" t="s">
        <v>76</v>
      </c>
      <c r="C29" s="4" t="str">
        <f>IFERROR(VLOOKUP($B29,'seznam hráčů'!$B:$E,MATCH('seznam hráčů'!D$1,'seznam hráčů'!$B$1:$E$1,0),FALSE),"")</f>
        <v>T. J. Sokol Nižbor</v>
      </c>
      <c r="D29" s="4">
        <f>IFERROR(VLOOKUP($B29,'seznam hráčů'!$B:$E,MATCH('seznam hráčů'!C$1,'seznam hráčů'!$B$1:$E$1,0),FALSE),"")</f>
        <v>2010</v>
      </c>
      <c r="E29" s="4" t="str">
        <f>IFERROR(VLOOKUP($B29,'seznam hráčů'!$B:$E,MATCH('seznam hráčů'!E$1,'seznam hráčů'!$B$1:$E$1,0),FALSE),"")</f>
        <v>mlž</v>
      </c>
      <c r="F29" s="4">
        <v>530</v>
      </c>
      <c r="G29" s="1"/>
    </row>
    <row r="30" spans="1:7">
      <c r="A30" s="4" t="s">
        <v>49</v>
      </c>
      <c r="B30" s="9" t="s">
        <v>79</v>
      </c>
      <c r="C30" s="4" t="str">
        <f>IFERROR(VLOOKUP($B30,'seznam hráčů'!$B:$E,MATCH('seznam hráčů'!D$1,'seznam hráčů'!$B$1:$E$1,0),FALSE),"")</f>
        <v>T. J. Sokol Nižbor</v>
      </c>
      <c r="D30" s="4">
        <f>IFERROR(VLOOKUP($B30,'seznam hráčů'!$B:$E,MATCH('seznam hráčů'!C$1,'seznam hráčů'!$B$1:$E$1,0),FALSE),"")</f>
        <v>2009</v>
      </c>
      <c r="E30" s="4" t="str">
        <f>IFERROR(VLOOKUP($B30,'seznam hráčů'!$B:$E,MATCH('seznam hráčů'!E$1,'seznam hráčů'!$B$1:$E$1,0),FALSE),"")</f>
        <v>stž</v>
      </c>
      <c r="F30" s="4">
        <v>510</v>
      </c>
      <c r="G30" s="1"/>
    </row>
    <row r="31" spans="1:7">
      <c r="A31" s="4" t="s">
        <v>86</v>
      </c>
      <c r="B31" s="9" t="s">
        <v>57</v>
      </c>
      <c r="C31" s="4" t="str">
        <f>IFERROR(VLOOKUP($B31,'seznam hráčů'!$B:$E,MATCH('seznam hráčů'!D$1,'seznam hráčů'!$B$1:$E$1,0),FALSE),"")</f>
        <v>T. J. Sokol Hořovice</v>
      </c>
      <c r="D31" s="4">
        <f>IFERROR(VLOOKUP($B31,'seznam hráčů'!$B:$E,MATCH('seznam hráčů'!C$1,'seznam hráčů'!$B$1:$E$1,0),FALSE),"")</f>
        <v>2014</v>
      </c>
      <c r="E31" s="4" t="str">
        <f>IFERROR(VLOOKUP($B31,'seznam hráčů'!$B:$E,MATCH('seznam hráčů'!E$1,'seznam hráčů'!$B$1:$E$1,0),FALSE),"")</f>
        <v>nmlž</v>
      </c>
      <c r="F31" s="4">
        <v>490</v>
      </c>
      <c r="G31" s="1"/>
    </row>
    <row r="32" spans="1:7">
      <c r="A32" s="4" t="s">
        <v>52</v>
      </c>
      <c r="B32" s="9" t="s">
        <v>87</v>
      </c>
      <c r="C32" s="4" t="str">
        <f>IFERROR(VLOOKUP($B32,'seznam hráčů'!$B:$E,MATCH('seznam hráčů'!D$1,'seznam hráčů'!$B$1:$E$1,0),FALSE),"")</f>
        <v>TJ Olešná</v>
      </c>
      <c r="D32" s="4">
        <f>IFERROR(VLOOKUP($B32,'seznam hráčů'!$B:$E,MATCH('seznam hráčů'!C$1,'seznam hráčů'!$B$1:$E$1,0),FALSE),"")</f>
        <v>2010</v>
      </c>
      <c r="E32" s="4" t="str">
        <f>IFERROR(VLOOKUP($B32,'seznam hráčů'!$B:$E,MATCH('seznam hráčů'!E$1,'seznam hráčů'!$B$1:$E$1,0),FALSE),"")</f>
        <v>mlž</v>
      </c>
      <c r="F32" s="4">
        <v>470</v>
      </c>
      <c r="G32" s="1"/>
    </row>
    <row r="33" spans="1:7">
      <c r="A33" s="1"/>
      <c r="B33" s="2"/>
      <c r="C33" s="2"/>
      <c r="D33" s="1"/>
      <c r="E33" s="1"/>
      <c r="F33" s="1"/>
      <c r="G33" s="1"/>
    </row>
    <row r="34" spans="1:7">
      <c r="A34" s="1"/>
      <c r="B34" s="2"/>
      <c r="C34" s="2"/>
      <c r="D34" s="1"/>
      <c r="E34" s="1"/>
      <c r="F34" s="1"/>
      <c r="G34" s="1"/>
    </row>
    <row r="35" spans="1:7">
      <c r="A35" s="1"/>
      <c r="B35" s="2"/>
      <c r="C35" s="2"/>
      <c r="D35" s="1"/>
      <c r="E35" s="1"/>
      <c r="F35" s="1"/>
      <c r="G35" s="1"/>
    </row>
    <row r="36" spans="1:7">
      <c r="A36" s="1"/>
      <c r="B36" s="8" t="s">
        <v>62</v>
      </c>
      <c r="C36" s="2"/>
      <c r="D36" s="1"/>
      <c r="E36" s="1"/>
      <c r="F36" s="1"/>
      <c r="G36" s="1"/>
    </row>
    <row r="37" spans="1:7">
      <c r="A37" s="1"/>
    </row>
    <row r="38" spans="1:7">
      <c r="B38" s="9" t="s">
        <v>63</v>
      </c>
      <c r="C38" s="10"/>
    </row>
    <row r="39" spans="1:7">
      <c r="B39" s="9" t="s">
        <v>64</v>
      </c>
      <c r="C39" s="11"/>
    </row>
    <row r="40" spans="1:7">
      <c r="B40" s="9" t="s">
        <v>65</v>
      </c>
      <c r="C40" s="5"/>
    </row>
    <row r="41" spans="1:7">
      <c r="B41" s="9" t="s">
        <v>66</v>
      </c>
      <c r="C41" s="6"/>
    </row>
    <row r="43" spans="1:7">
      <c r="B43" s="9" t="s">
        <v>67</v>
      </c>
      <c r="C43" s="9"/>
    </row>
    <row r="44" spans="1:7">
      <c r="B44" s="9" t="s">
        <v>68</v>
      </c>
      <c r="C44" s="9"/>
    </row>
  </sheetData>
  <mergeCells count="2">
    <mergeCell ref="A1:F2"/>
    <mergeCell ref="A3:F4"/>
  </mergeCells>
  <conditionalFormatting sqref="E7:E14">
    <cfRule type="cellIs" dxfId="155" priority="21" operator="equal">
      <formula>"dor"</formula>
    </cfRule>
    <cfRule type="cellIs" dxfId="154" priority="22" operator="equal">
      <formula>"stž"</formula>
    </cfRule>
    <cfRule type="cellIs" dxfId="153" priority="23" operator="equal">
      <formula>"mlž"</formula>
    </cfRule>
    <cfRule type="cellIs" dxfId="152" priority="24" operator="equal">
      <formula>"nmlž"</formula>
    </cfRule>
  </conditionalFormatting>
  <conditionalFormatting sqref="E16:E23">
    <cfRule type="cellIs" dxfId="151" priority="17" operator="equal">
      <formula>"dor"</formula>
    </cfRule>
    <cfRule type="cellIs" dxfId="150" priority="18" operator="equal">
      <formula>"stž"</formula>
    </cfRule>
    <cfRule type="cellIs" dxfId="149" priority="19" operator="equal">
      <formula>"mlž"</formula>
    </cfRule>
    <cfRule type="cellIs" dxfId="148" priority="20" operator="equal">
      <formula>"nmlž"</formula>
    </cfRule>
  </conditionalFormatting>
  <conditionalFormatting sqref="E25:E32">
    <cfRule type="cellIs" dxfId="147" priority="13" operator="equal">
      <formula>"dor"</formula>
    </cfRule>
    <cfRule type="cellIs" dxfId="146" priority="14" operator="equal">
      <formula>"stž"</formula>
    </cfRule>
    <cfRule type="cellIs" dxfId="145" priority="15" operator="equal">
      <formula>"mlž"</formula>
    </cfRule>
    <cfRule type="cellIs" dxfId="144" priority="16" operator="equal">
      <formula>"nmlž"</formula>
    </cfRule>
  </conditionalFormatting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8"/>
  <sheetViews>
    <sheetView workbookViewId="0">
      <selection activeCell="E7" sqref="E7"/>
    </sheetView>
  </sheetViews>
  <sheetFormatPr defaultRowHeight="15"/>
  <cols>
    <col min="1" max="1" width="7.140625" customWidth="1"/>
    <col min="2" max="2" width="27.7109375" customWidth="1"/>
    <col min="3" max="3" width="23.140625" customWidth="1"/>
    <col min="4" max="4" width="6.5703125" customWidth="1"/>
    <col min="5" max="5" width="6.42578125" customWidth="1"/>
    <col min="6" max="6" width="8.140625" customWidth="1"/>
    <col min="7" max="7" width="4.7109375" customWidth="1"/>
  </cols>
  <sheetData>
    <row r="1" spans="1:7" ht="14.45" customHeight="1">
      <c r="A1" s="75" t="s">
        <v>0</v>
      </c>
      <c r="B1" s="76"/>
      <c r="C1" s="76"/>
      <c r="D1" s="76"/>
      <c r="E1" s="76"/>
      <c r="F1" s="77"/>
      <c r="G1" s="12"/>
    </row>
    <row r="2" spans="1:7" ht="14.45" customHeight="1">
      <c r="A2" s="78"/>
      <c r="B2" s="79"/>
      <c r="C2" s="79"/>
      <c r="D2" s="79"/>
      <c r="E2" s="79"/>
      <c r="F2" s="80"/>
      <c r="G2" s="12"/>
    </row>
    <row r="3" spans="1:7" ht="14.45" customHeight="1">
      <c r="A3" s="81"/>
      <c r="B3" s="82"/>
      <c r="C3" s="82"/>
      <c r="D3" s="82"/>
      <c r="E3" s="82"/>
      <c r="F3" s="83"/>
      <c r="G3" s="13"/>
    </row>
    <row r="4" spans="1:7" ht="14.45" customHeight="1">
      <c r="A4" s="84"/>
      <c r="B4" s="85"/>
      <c r="C4" s="85"/>
      <c r="D4" s="85"/>
      <c r="E4" s="85"/>
      <c r="F4" s="86"/>
      <c r="G4" s="13"/>
    </row>
    <row r="5" spans="1:7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1"/>
    </row>
    <row r="6" spans="1:7">
      <c r="A6" s="23"/>
      <c r="B6" s="22" t="s">
        <v>8</v>
      </c>
      <c r="C6" s="23"/>
      <c r="D6" s="23"/>
      <c r="E6" s="23"/>
      <c r="F6" s="23"/>
      <c r="G6" s="1"/>
    </row>
    <row r="7" spans="1:7">
      <c r="A7" s="4" t="s">
        <v>9</v>
      </c>
      <c r="B7" s="9" t="s">
        <v>12</v>
      </c>
      <c r="C7" s="4" t="str">
        <f>IFERROR(VLOOKUP($B7,'seznam hráčů'!$B:$E,MATCH('seznam hráčů'!D$1,'seznam hráčů'!$B$1:$E$1,0),FALSE),"")</f>
        <v>TJ Olešná</v>
      </c>
      <c r="D7" s="4">
        <f>IFERROR(VLOOKUP($B7,'seznam hráčů'!$B:$E,MATCH('seznam hráčů'!C$1,'seznam hráčů'!$B$1:$E$1,0),FALSE),"")</f>
        <v>2007</v>
      </c>
      <c r="E7" s="4" t="str">
        <f>IFERROR(VLOOKUP($B7,'seznam hráčů'!$B:$E,MATCH('seznam hráčů'!E$1,'seznam hráčů'!$B$1:$E$1,0),FALSE),"")</f>
        <v>dor</v>
      </c>
      <c r="F7" s="4">
        <v>1000</v>
      </c>
      <c r="G7" s="1"/>
    </row>
    <row r="8" spans="1:7">
      <c r="A8" s="4" t="s">
        <v>11</v>
      </c>
      <c r="B8" s="9" t="s">
        <v>10</v>
      </c>
      <c r="C8" s="4" t="str">
        <f>IFERROR(VLOOKUP($B8,'seznam hráčů'!$B:$E,MATCH('seznam hráčů'!D$1,'seznam hráčů'!$B$1:$E$1,0),FALSE),"")</f>
        <v>TJ Záluží</v>
      </c>
      <c r="D8" s="4">
        <f>IFERROR(VLOOKUP($B8,'seznam hráčů'!$B:$E,MATCH('seznam hráčů'!C$1,'seznam hráčů'!$B$1:$E$1,0),FALSE),"")</f>
        <v>2010</v>
      </c>
      <c r="E8" s="4" t="str">
        <f>IFERROR(VLOOKUP($B8,'seznam hráčů'!$B:$E,MATCH('seznam hráčů'!E$1,'seznam hráčů'!$B$1:$E$1,0),FALSE),"")</f>
        <v>mlž</v>
      </c>
      <c r="F8" s="4">
        <v>970</v>
      </c>
      <c r="G8" s="1"/>
    </row>
    <row r="9" spans="1:7">
      <c r="A9" s="4" t="s">
        <v>13</v>
      </c>
      <c r="B9" s="9" t="s">
        <v>70</v>
      </c>
      <c r="C9" s="4" t="str">
        <f>IFERROR(VLOOKUP($B9,'seznam hráčů'!$B:$E,MATCH('seznam hráčů'!D$1,'seznam hráčů'!$B$1:$E$1,0),FALSE),"")</f>
        <v>T. J. Sokol Žebrák</v>
      </c>
      <c r="D9" s="4">
        <f>IFERROR(VLOOKUP($B9,'seznam hráčů'!$B:$E,MATCH('seznam hráčů'!C$1,'seznam hráčů'!$B$1:$E$1,0),FALSE),"")</f>
        <v>2007</v>
      </c>
      <c r="E9" s="4" t="str">
        <f>IFERROR(VLOOKUP($B9,'seznam hráčů'!$B:$E,MATCH('seznam hráčů'!E$1,'seznam hráčů'!$B$1:$E$1,0),FALSE),"")</f>
        <v>dor</v>
      </c>
      <c r="F9" s="4">
        <v>940</v>
      </c>
      <c r="G9" s="1"/>
    </row>
    <row r="10" spans="1:7">
      <c r="A10" s="4" t="s">
        <v>15</v>
      </c>
      <c r="B10" s="9" t="s">
        <v>72</v>
      </c>
      <c r="C10" s="4" t="str">
        <f>IFERROR(VLOOKUP($B10,'seznam hráčů'!$B:$E,MATCH('seznam hráčů'!D$1,'seznam hráčů'!$B$1:$E$1,0),FALSE),"")</f>
        <v>T. J. Sokol Hořovice</v>
      </c>
      <c r="D10" s="4">
        <f>IFERROR(VLOOKUP($B10,'seznam hráčů'!$B:$E,MATCH('seznam hráčů'!C$1,'seznam hráčů'!$B$1:$E$1,0),FALSE),"")</f>
        <v>2010</v>
      </c>
      <c r="E10" s="4" t="str">
        <f>IFERROR(VLOOKUP($B10,'seznam hráčů'!$B:$E,MATCH('seznam hráčů'!E$1,'seznam hráčů'!$B$1:$E$1,0),FALSE),"")</f>
        <v>mlž</v>
      </c>
      <c r="F10" s="4">
        <v>910</v>
      </c>
      <c r="G10" s="1"/>
    </row>
    <row r="11" spans="1:7">
      <c r="A11" s="4" t="s">
        <v>17</v>
      </c>
      <c r="B11" s="9" t="s">
        <v>18</v>
      </c>
      <c r="C11" s="4" t="str">
        <f>IFERROR(VLOOKUP($B11,'seznam hráčů'!$B:$E,MATCH('seznam hráčů'!D$1,'seznam hráčů'!$B$1:$E$1,0),FALSE),"")</f>
        <v>TJ Olešná</v>
      </c>
      <c r="D11" s="4">
        <f>IFERROR(VLOOKUP($B11,'seznam hráčů'!$B:$E,MATCH('seznam hráčů'!C$1,'seznam hráčů'!$B$1:$E$1,0),FALSE),"")</f>
        <v>2008</v>
      </c>
      <c r="E11" s="4" t="str">
        <f>IFERROR(VLOOKUP($B11,'seznam hráčů'!$B:$E,MATCH('seznam hráčů'!E$1,'seznam hráčů'!$B$1:$E$1,0),FALSE),"")</f>
        <v>stž</v>
      </c>
      <c r="F11" s="4">
        <v>880</v>
      </c>
      <c r="G11" s="1"/>
    </row>
    <row r="12" spans="1:7">
      <c r="A12" s="4" t="s">
        <v>19</v>
      </c>
      <c r="B12" s="9" t="s">
        <v>20</v>
      </c>
      <c r="C12" s="4" t="str">
        <f>IFERROR(VLOOKUP($B12,'seznam hráčů'!$B:$E,MATCH('seznam hráčů'!D$1,'seznam hráčů'!$B$1:$E$1,0),FALSE),"")</f>
        <v>TJ Olešná</v>
      </c>
      <c r="D12" s="4">
        <f>IFERROR(VLOOKUP($B12,'seznam hráčů'!$B:$E,MATCH('seznam hráčů'!C$1,'seznam hráčů'!$B$1:$E$1,0),FALSE),"")</f>
        <v>2008</v>
      </c>
      <c r="E12" s="4" t="str">
        <f>IFERROR(VLOOKUP($B12,'seznam hráčů'!$B:$E,MATCH('seznam hráčů'!E$1,'seznam hráčů'!$B$1:$E$1,0),FALSE),"")</f>
        <v>stž</v>
      </c>
      <c r="F12" s="4">
        <v>850</v>
      </c>
      <c r="G12" s="1"/>
    </row>
    <row r="13" spans="1:7">
      <c r="A13" s="4" t="s">
        <v>21</v>
      </c>
      <c r="B13" s="9" t="s">
        <v>22</v>
      </c>
      <c r="C13" s="4" t="str">
        <f>IFERROR(VLOOKUP($B13,'seznam hráčů'!$B:$E,MATCH('seznam hráčů'!D$1,'seznam hráčů'!$B$1:$E$1,0),FALSE),"")</f>
        <v>TJ Litavan Libomyšl</v>
      </c>
      <c r="D13" s="4">
        <f>IFERROR(VLOOKUP($B13,'seznam hráčů'!$B:$E,MATCH('seznam hráčů'!C$1,'seznam hráčů'!$B$1:$E$1,0),FALSE),"")</f>
        <v>2009</v>
      </c>
      <c r="E13" s="4" t="str">
        <f>IFERROR(VLOOKUP($B13,'seznam hráčů'!$B:$E,MATCH('seznam hráčů'!E$1,'seznam hráčů'!$B$1:$E$1,0),FALSE),"")</f>
        <v>stž</v>
      </c>
      <c r="F13" s="4">
        <v>820</v>
      </c>
      <c r="G13" s="1"/>
    </row>
    <row r="14" spans="1:7">
      <c r="A14" s="4" t="s">
        <v>23</v>
      </c>
      <c r="B14" s="9" t="s">
        <v>85</v>
      </c>
      <c r="C14" s="4" t="str">
        <f>IFERROR(VLOOKUP($B14,'seznam hráčů'!$B:$E,MATCH('seznam hráčů'!D$1,'seznam hráčů'!$B$1:$E$1,0),FALSE),"")</f>
        <v>T. J. Sokol Králův Dvůr</v>
      </c>
      <c r="D14" s="4">
        <f>IFERROR(VLOOKUP($B14,'seznam hráčů'!$B:$E,MATCH('seznam hráčů'!C$1,'seznam hráčů'!$B$1:$E$1,0),FALSE),"")</f>
        <v>2008</v>
      </c>
      <c r="E14" s="4" t="str">
        <f>IFERROR(VLOOKUP($B14,'seznam hráčů'!$B:$E,MATCH('seznam hráčů'!E$1,'seznam hráčů'!$B$1:$E$1,0),FALSE),"")</f>
        <v>stž</v>
      </c>
      <c r="F14" s="4">
        <v>790</v>
      </c>
      <c r="G14" s="1"/>
    </row>
    <row r="15" spans="1:7">
      <c r="A15" s="1"/>
      <c r="B15" s="7" t="s">
        <v>25</v>
      </c>
      <c r="C15" s="1"/>
      <c r="D15" s="1"/>
      <c r="E15" s="1"/>
      <c r="F15" s="1"/>
      <c r="G15" s="1"/>
    </row>
    <row r="16" spans="1:7">
      <c r="A16" s="4" t="s">
        <v>26</v>
      </c>
      <c r="B16" s="9" t="s">
        <v>71</v>
      </c>
      <c r="C16" s="4" t="str">
        <f>IFERROR(VLOOKUP($B16,'seznam hráčů'!$B:$E,MATCH('seznam hráčů'!D$1,'seznam hráčů'!$B$1:$E$1,0),FALSE),"")</f>
        <v>TJ. Lokomotiva Zdice</v>
      </c>
      <c r="D16" s="4">
        <f>IFERROR(VLOOKUP($B16,'seznam hráčů'!$B:$E,MATCH('seznam hráčů'!C$1,'seznam hráčů'!$B$1:$E$1,0),FALSE),"")</f>
        <v>2007</v>
      </c>
      <c r="E16" s="4" t="str">
        <f>IFERROR(VLOOKUP($B16,'seznam hráčů'!$B:$E,MATCH('seznam hráčů'!E$1,'seznam hráčů'!$B$1:$E$1,0),FALSE),"")</f>
        <v>dor</v>
      </c>
      <c r="F16" s="4">
        <v>820</v>
      </c>
      <c r="G16" s="1"/>
    </row>
    <row r="17" spans="1:7">
      <c r="A17" s="4" t="s">
        <v>28</v>
      </c>
      <c r="B17" s="9" t="s">
        <v>44</v>
      </c>
      <c r="C17" s="4" t="str">
        <f>IFERROR(VLOOKUP($B17,'seznam hráčů'!$B:$E,MATCH('seznam hráčů'!D$1,'seznam hráčů'!$B$1:$E$1,0),FALSE),"")</f>
        <v>T. J. Sokol Hořovice</v>
      </c>
      <c r="D17" s="4">
        <f>IFERROR(VLOOKUP($B17,'seznam hráčů'!$B:$E,MATCH('seznam hráčů'!C$1,'seznam hráčů'!$B$1:$E$1,0),FALSE),"")</f>
        <v>2012</v>
      </c>
      <c r="E17" s="4" t="str">
        <f>IFERROR(VLOOKUP($B17,'seznam hráčů'!$B:$E,MATCH('seznam hráčů'!E$1,'seznam hráčů'!$B$1:$E$1,0),FALSE),"")</f>
        <v>nmlž</v>
      </c>
      <c r="F17" s="4">
        <v>790</v>
      </c>
      <c r="G17" s="1"/>
    </row>
    <row r="18" spans="1:7">
      <c r="A18" s="4" t="s">
        <v>30</v>
      </c>
      <c r="B18" s="9" t="s">
        <v>40</v>
      </c>
      <c r="C18" s="4" t="str">
        <f>IFERROR(VLOOKUP($B18,'seznam hráčů'!$B:$E,MATCH('seznam hráčů'!D$1,'seznam hráčů'!$B$1:$E$1,0),FALSE),"")</f>
        <v>Slovan Lochovice</v>
      </c>
      <c r="D18" s="4">
        <f>IFERROR(VLOOKUP($B18,'seznam hráčů'!$B:$E,MATCH('seznam hráčů'!C$1,'seznam hráčů'!$B$1:$E$1,0),FALSE),"")</f>
        <v>2009</v>
      </c>
      <c r="E18" s="4" t="str">
        <f>IFERROR(VLOOKUP($B18,'seznam hráčů'!$B:$E,MATCH('seznam hráčů'!E$1,'seznam hráčů'!$B$1:$E$1,0),FALSE),"")</f>
        <v>stž</v>
      </c>
      <c r="F18" s="4">
        <v>760</v>
      </c>
      <c r="G18" s="1"/>
    </row>
    <row r="19" spans="1:7">
      <c r="A19" s="4" t="s">
        <v>32</v>
      </c>
      <c r="B19" s="9" t="s">
        <v>29</v>
      </c>
      <c r="C19" s="4" t="str">
        <f>IFERROR(VLOOKUP($B19,'seznam hráčů'!$B:$E,MATCH('seznam hráčů'!D$1,'seznam hráčů'!$B$1:$E$1,0),FALSE),"")</f>
        <v>T. J. Sokol Hořovice</v>
      </c>
      <c r="D19" s="4">
        <f>IFERROR(VLOOKUP($B19,'seznam hráčů'!$B:$E,MATCH('seznam hráčů'!C$1,'seznam hráčů'!$B$1:$E$1,0),FALSE),"")</f>
        <v>2009</v>
      </c>
      <c r="E19" s="4" t="str">
        <f>IFERROR(VLOOKUP($B19,'seznam hráčů'!$B:$E,MATCH('seznam hráčů'!E$1,'seznam hráčů'!$B$1:$E$1,0),FALSE),"")</f>
        <v>stž</v>
      </c>
      <c r="F19" s="4">
        <v>730</v>
      </c>
      <c r="G19" s="1"/>
    </row>
    <row r="20" spans="1:7">
      <c r="A20" s="4" t="s">
        <v>34</v>
      </c>
      <c r="B20" s="9" t="s">
        <v>31</v>
      </c>
      <c r="C20" s="4" t="str">
        <f>IFERROR(VLOOKUP($B20,'seznam hráčů'!$B:$E,MATCH('seznam hráčů'!D$1,'seznam hráčů'!$B$1:$E$1,0),FALSE),"")</f>
        <v>TJ Olešná</v>
      </c>
      <c r="D20" s="4">
        <f>IFERROR(VLOOKUP($B20,'seznam hráčů'!$B:$E,MATCH('seznam hráčů'!C$1,'seznam hráčů'!$B$1:$E$1,0),FALSE),"")</f>
        <v>2006</v>
      </c>
      <c r="E20" s="4" t="str">
        <f>IFERROR(VLOOKUP($B20,'seznam hráčů'!$B:$E,MATCH('seznam hráčů'!E$1,'seznam hráčů'!$B$1:$E$1,0),FALSE),"")</f>
        <v>dor</v>
      </c>
      <c r="F20" s="4">
        <v>700</v>
      </c>
      <c r="G20" s="1"/>
    </row>
    <row r="21" spans="1:7">
      <c r="A21" s="4" t="s">
        <v>36</v>
      </c>
      <c r="B21" s="9" t="s">
        <v>33</v>
      </c>
      <c r="C21" s="4" t="str">
        <f>IFERROR(VLOOKUP($B21,'seznam hráčů'!$B:$E,MATCH('seznam hráčů'!D$1,'seznam hráčů'!$B$1:$E$1,0),FALSE),"")</f>
        <v>TJ Lokomotiva Zdice</v>
      </c>
      <c r="D21" s="4">
        <f>IFERROR(VLOOKUP($B21,'seznam hráčů'!$B:$E,MATCH('seznam hráčů'!C$1,'seznam hráčů'!$B$1:$E$1,0),FALSE),"")</f>
        <v>2010</v>
      </c>
      <c r="E21" s="4" t="str">
        <f>IFERROR(VLOOKUP($B21,'seznam hráčů'!$B:$E,MATCH('seznam hráčů'!E$1,'seznam hráčů'!$B$1:$E$1,0),FALSE),"")</f>
        <v>mlž</v>
      </c>
      <c r="F21" s="4">
        <v>670</v>
      </c>
      <c r="G21" s="1"/>
    </row>
    <row r="22" spans="1:7">
      <c r="A22" s="4" t="s">
        <v>82</v>
      </c>
      <c r="B22" s="9" t="s">
        <v>35</v>
      </c>
      <c r="C22" s="4" t="str">
        <f>IFERROR(VLOOKUP($B22,'seznam hráčů'!$B:$E,MATCH('seznam hráčů'!D$1,'seznam hráčů'!$B$1:$E$1,0),FALSE),"")</f>
        <v>TJ Olešná</v>
      </c>
      <c r="D22" s="4">
        <f>IFERROR(VLOOKUP($B22,'seznam hráčů'!$B:$E,MATCH('seznam hráčů'!C$1,'seznam hráčů'!$B$1:$E$1,0),FALSE),"")</f>
        <v>2006</v>
      </c>
      <c r="E22" s="4" t="str">
        <f>IFERROR(VLOOKUP($B22,'seznam hráčů'!$B:$E,MATCH('seznam hráčů'!E$1,'seznam hráčů'!$B$1:$E$1,0),FALSE),"")</f>
        <v>dor</v>
      </c>
      <c r="F22" s="4">
        <v>640</v>
      </c>
      <c r="G22" s="1"/>
    </row>
    <row r="23" spans="1:7">
      <c r="A23" s="4" t="s">
        <v>73</v>
      </c>
      <c r="B23" s="9" t="s">
        <v>55</v>
      </c>
      <c r="C23" s="4" t="str">
        <f>IFERROR(VLOOKUP($B23,'seznam hráčů'!$B:$E,MATCH('seznam hráčů'!D$1,'seznam hráčů'!$B$1:$E$1,0),FALSE),"")</f>
        <v>T. J. Sokol Hořovice</v>
      </c>
      <c r="D23" s="4">
        <f>IFERROR(VLOOKUP($B23,'seznam hráčů'!$B:$E,MATCH('seznam hráčů'!C$1,'seznam hráčů'!$B$1:$E$1,0),FALSE),"")</f>
        <v>2011</v>
      </c>
      <c r="E23" s="4" t="str">
        <f>IFERROR(VLOOKUP($B23,'seznam hráčů'!$B:$E,MATCH('seznam hráčů'!E$1,'seznam hráčů'!$B$1:$E$1,0),FALSE),"")</f>
        <v>mlž</v>
      </c>
      <c r="F23" s="4">
        <v>610</v>
      </c>
      <c r="G23" s="1"/>
    </row>
    <row r="24" spans="1:7">
      <c r="A24" s="1"/>
      <c r="B24" s="7" t="s">
        <v>38</v>
      </c>
      <c r="C24" s="1"/>
      <c r="D24" s="1"/>
      <c r="E24" s="1"/>
      <c r="F24" s="1"/>
      <c r="G24" s="1"/>
    </row>
    <row r="25" spans="1:7">
      <c r="A25" s="4" t="s">
        <v>39</v>
      </c>
      <c r="B25" s="9" t="s">
        <v>75</v>
      </c>
      <c r="C25" s="4" t="str">
        <f>IFERROR(VLOOKUP($B25,'seznam hráčů'!$B:$E,MATCH('seznam hráčů'!D$1,'seznam hráčů'!$B$1:$E$1,0),FALSE),"")</f>
        <v>TJ. Lokomotiva Zdice</v>
      </c>
      <c r="D25" s="4">
        <f>IFERROR(VLOOKUP($B25,'seznam hráčů'!$B:$E,MATCH('seznam hráčů'!C$1,'seznam hráčů'!$B$1:$E$1,0),FALSE),"")</f>
        <v>2011</v>
      </c>
      <c r="E25" s="4" t="str">
        <f>IFERROR(VLOOKUP($B25,'seznam hráčů'!$B:$E,MATCH('seznam hráčů'!E$1,'seznam hráčů'!$B$1:$E$1,0),FALSE),"")</f>
        <v>mlž</v>
      </c>
      <c r="F25" s="4">
        <v>640</v>
      </c>
      <c r="G25" s="1"/>
    </row>
    <row r="26" spans="1:7">
      <c r="A26" s="4" t="s">
        <v>41</v>
      </c>
      <c r="B26" s="9" t="s">
        <v>46</v>
      </c>
      <c r="C26" s="4" t="str">
        <f>IFERROR(VLOOKUP($B26,'seznam hráčů'!$B:$E,MATCH('seznam hráčů'!D$1,'seznam hráčů'!$B$1:$E$1,0),FALSE),"")</f>
        <v>T. J. Sokol Králův Dvůr</v>
      </c>
      <c r="D26" s="4">
        <f>IFERROR(VLOOKUP($B26,'seznam hráčů'!$B:$E,MATCH('seznam hráčů'!C$1,'seznam hráčů'!$B$1:$E$1,0),FALSE),"")</f>
        <v>2013</v>
      </c>
      <c r="E26" s="4" t="str">
        <f>IFERROR(VLOOKUP($B26,'seznam hráčů'!$B:$E,MATCH('seznam hráčů'!E$1,'seznam hráčů'!$B$1:$E$1,0),FALSE),"")</f>
        <v>nmlž</v>
      </c>
      <c r="F26" s="4">
        <v>610</v>
      </c>
      <c r="G26" s="1"/>
    </row>
    <row r="27" spans="1:7">
      <c r="A27" s="4" t="s">
        <v>43</v>
      </c>
      <c r="B27" s="9" t="s">
        <v>50</v>
      </c>
      <c r="C27" s="4" t="str">
        <f>IFERROR(VLOOKUP($B27,'seznam hráčů'!$B:$E,MATCH('seznam hráčů'!D$1,'seznam hráčů'!$B$1:$E$1,0),FALSE),"")</f>
        <v>TJ Olešná</v>
      </c>
      <c r="D27" s="4">
        <f>IFERROR(VLOOKUP($B27,'seznam hráčů'!$B:$E,MATCH('seznam hráčů'!C$1,'seznam hráčů'!$B$1:$E$1,0),FALSE),"")</f>
        <v>2011</v>
      </c>
      <c r="E27" s="4" t="str">
        <f>IFERROR(VLOOKUP($B27,'seznam hráčů'!$B:$E,MATCH('seznam hráčů'!E$1,'seznam hráčů'!$B$1:$E$1,0),FALSE),"")</f>
        <v>mlž</v>
      </c>
      <c r="F27" s="4">
        <v>580</v>
      </c>
      <c r="G27" s="1"/>
    </row>
    <row r="28" spans="1:7">
      <c r="A28" s="4" t="s">
        <v>45</v>
      </c>
      <c r="B28" s="9" t="s">
        <v>48</v>
      </c>
      <c r="C28" s="4" t="str">
        <f>IFERROR(VLOOKUP($B28,'seznam hráčů'!$B:$E,MATCH('seznam hráčů'!D$1,'seznam hráčů'!$B$1:$E$1,0),FALSE),"")</f>
        <v>Slovan Lochovice</v>
      </c>
      <c r="D28" s="4">
        <f>IFERROR(VLOOKUP($B28,'seznam hráčů'!$B:$E,MATCH('seznam hráčů'!C$1,'seznam hráčů'!$B$1:$E$1,0),FALSE),"")</f>
        <v>2011</v>
      </c>
      <c r="E28" s="4" t="str">
        <f>IFERROR(VLOOKUP($B28,'seznam hráčů'!$B:$E,MATCH('seznam hráčů'!E$1,'seznam hráčů'!$B$1:$E$1,0),FALSE),"")</f>
        <v>mlž</v>
      </c>
      <c r="F28" s="4">
        <v>550</v>
      </c>
      <c r="G28" s="1"/>
    </row>
    <row r="29" spans="1:7">
      <c r="A29" s="4" t="s">
        <v>47</v>
      </c>
      <c r="B29" s="9" t="s">
        <v>77</v>
      </c>
      <c r="C29" s="4" t="str">
        <f>IFERROR(VLOOKUP($B29,'seznam hráčů'!$B:$E,MATCH('seznam hráčů'!D$1,'seznam hráčů'!$B$1:$E$1,0),FALSE),"")</f>
        <v>T. J. Sokol Králův Dvůr</v>
      </c>
      <c r="D29" s="4">
        <f>IFERROR(VLOOKUP($B29,'seznam hráčů'!$B:$E,MATCH('seznam hráčů'!C$1,'seznam hráčů'!$B$1:$E$1,0),FALSE),"")</f>
        <v>2012</v>
      </c>
      <c r="E29" s="4" t="str">
        <f>IFERROR(VLOOKUP($B29,'seznam hráčů'!$B:$E,MATCH('seznam hráčů'!E$1,'seznam hráčů'!$B$1:$E$1,0),FALSE),"")</f>
        <v>nmlž</v>
      </c>
      <c r="F29" s="4">
        <v>530</v>
      </c>
      <c r="G29" s="1"/>
    </row>
    <row r="30" spans="1:7">
      <c r="A30" s="4" t="s">
        <v>49</v>
      </c>
      <c r="B30" s="9" t="s">
        <v>57</v>
      </c>
      <c r="C30" s="4" t="str">
        <f>IFERROR(VLOOKUP($B30,'seznam hráčů'!$B:$E,MATCH('seznam hráčů'!D$1,'seznam hráčů'!$B$1:$E$1,0),FALSE),"")</f>
        <v>T. J. Sokol Hořovice</v>
      </c>
      <c r="D30" s="4">
        <f>IFERROR(VLOOKUP($B30,'seznam hráčů'!$B:$E,MATCH('seznam hráčů'!C$1,'seznam hráčů'!$B$1:$E$1,0),FALSE),"")</f>
        <v>2014</v>
      </c>
      <c r="E30" s="4" t="str">
        <f>IFERROR(VLOOKUP($B30,'seznam hráčů'!$B:$E,MATCH('seznam hráčů'!E$1,'seznam hráčů'!$B$1:$E$1,0),FALSE),"")</f>
        <v>nmlž</v>
      </c>
      <c r="F30" s="4">
        <v>510</v>
      </c>
      <c r="G30" s="1"/>
    </row>
    <row r="31" spans="1:7">
      <c r="A31" s="1"/>
      <c r="B31" s="7" t="s">
        <v>51</v>
      </c>
      <c r="C31" s="1"/>
      <c r="D31" s="1"/>
      <c r="E31" s="1"/>
      <c r="F31" s="1"/>
      <c r="G31" s="1"/>
    </row>
    <row r="32" spans="1:7">
      <c r="A32" s="4" t="s">
        <v>54</v>
      </c>
      <c r="B32" s="9" t="s">
        <v>76</v>
      </c>
      <c r="C32" s="4" t="str">
        <f>IFERROR(VLOOKUP($B32,'seznam hráčů'!$B:$E,MATCH('seznam hráčů'!D$1,'seznam hráčů'!$B$1:$E$1,0),FALSE),"")</f>
        <v>T. J. Sokol Nižbor</v>
      </c>
      <c r="D32" s="4">
        <f>IFERROR(VLOOKUP($B32,'seznam hráčů'!$B:$E,MATCH('seznam hráčů'!C$1,'seznam hráčů'!$B$1:$E$1,0),FALSE),"")</f>
        <v>2010</v>
      </c>
      <c r="E32" s="4" t="str">
        <f>IFERROR(VLOOKUP($B32,'seznam hráčů'!$B:$E,MATCH('seznam hráčů'!E$1,'seznam hráčů'!$B$1:$E$1,0),FALSE),"")</f>
        <v>mlž</v>
      </c>
      <c r="F32" s="4">
        <v>490</v>
      </c>
      <c r="G32" s="1"/>
    </row>
    <row r="33" spans="1:7">
      <c r="A33" s="4" t="s">
        <v>56</v>
      </c>
      <c r="B33" s="9" t="s">
        <v>88</v>
      </c>
      <c r="C33" s="4" t="str">
        <f>IFERROR(VLOOKUP($B33,'seznam hráčů'!$B:$E,MATCH('seznam hráčů'!D$1,'seznam hráčů'!$B$1:$E$1,0),FALSE),"")</f>
        <v>TJ. Lokomotiva Zdice</v>
      </c>
      <c r="D33" s="4">
        <f>IFERROR(VLOOKUP($B33,'seznam hráčů'!$B:$E,MATCH('seznam hráčů'!C$1,'seznam hráčů'!$B$1:$E$1,0),FALSE),"")</f>
        <v>2011</v>
      </c>
      <c r="E33" s="4" t="str">
        <f>IFERROR(VLOOKUP($B33,'seznam hráčů'!$B:$E,MATCH('seznam hráčů'!E$1,'seznam hráčů'!$B$1:$E$1,0),FALSE),"")</f>
        <v>mlž</v>
      </c>
      <c r="F33" s="4">
        <v>470</v>
      </c>
      <c r="G33" s="1"/>
    </row>
    <row r="34" spans="1:7">
      <c r="A34" s="4" t="s">
        <v>58</v>
      </c>
      <c r="B34" s="9" t="s">
        <v>61</v>
      </c>
      <c r="C34" s="4" t="str">
        <f>IFERROR(VLOOKUP($B34,'seznam hráčů'!$B:$E,MATCH('seznam hráčů'!D$1,'seznam hráčů'!$B$1:$E$1,0),FALSE),"")</f>
        <v>T. J. Sokol Hořovice</v>
      </c>
      <c r="D34" s="4">
        <f>IFERROR(VLOOKUP($B34,'seznam hráčů'!$B:$E,MATCH('seznam hráčů'!C$1,'seznam hráčů'!$B$1:$E$1,0),FALSE),"")</f>
        <v>2010</v>
      </c>
      <c r="E34" s="4" t="str">
        <f>IFERROR(VLOOKUP($B34,'seznam hráčů'!$B:$E,MATCH('seznam hráčů'!E$1,'seznam hráčů'!$B$1:$E$1,0),FALSE),"")</f>
        <v>mlž</v>
      </c>
      <c r="F34" s="4">
        <v>450</v>
      </c>
      <c r="G34" s="1"/>
    </row>
    <row r="35" spans="1:7">
      <c r="A35" s="4" t="s">
        <v>60</v>
      </c>
      <c r="B35" s="9" t="s">
        <v>87</v>
      </c>
      <c r="C35" s="4" t="str">
        <f>IFERROR(VLOOKUP($B35,'seznam hráčů'!$B:$E,MATCH('seznam hráčů'!D$1,'seznam hráčů'!$B$1:$E$1,0),FALSE),"")</f>
        <v>TJ Olešná</v>
      </c>
      <c r="D35" s="4">
        <f>IFERROR(VLOOKUP($B35,'seznam hráčů'!$B:$E,MATCH('seznam hráčů'!C$1,'seznam hráčů'!$B$1:$E$1,0),FALSE),"")</f>
        <v>2010</v>
      </c>
      <c r="E35" s="4" t="str">
        <f>IFERROR(VLOOKUP($B35,'seznam hráčů'!$B:$E,MATCH('seznam hráčů'!E$1,'seznam hráčů'!$B$1:$E$1,0),FALSE),"")</f>
        <v>mlž</v>
      </c>
      <c r="F35" s="4">
        <v>430</v>
      </c>
      <c r="G35" s="1"/>
    </row>
    <row r="36" spans="1:7">
      <c r="A36" s="4" t="s">
        <v>78</v>
      </c>
      <c r="B36" s="9" t="s">
        <v>89</v>
      </c>
      <c r="C36" s="4" t="str">
        <f>IFERROR(VLOOKUP($B36,'seznam hráčů'!$B:$E,MATCH('seznam hráčů'!D$1,'seznam hráčů'!$B$1:$E$1,0),FALSE),"")</f>
        <v>T. J. Sokol Žebrák</v>
      </c>
      <c r="D36" s="4">
        <f>IFERROR(VLOOKUP($B36,'seznam hráčů'!$B:$E,MATCH('seznam hráčů'!C$1,'seznam hráčů'!$B$1:$E$1,0),FALSE),"")</f>
        <v>2013</v>
      </c>
      <c r="E36" s="4" t="str">
        <f>IFERROR(VLOOKUP($B36,'seznam hráčů'!$B:$E,MATCH('seznam hráčů'!E$1,'seznam hráčů'!$B$1:$E$1,0),FALSE),"")</f>
        <v>nmlž</v>
      </c>
      <c r="F36" s="4">
        <v>410</v>
      </c>
      <c r="G36" s="1"/>
    </row>
    <row r="37" spans="1:7">
      <c r="A37" s="4" t="s">
        <v>90</v>
      </c>
      <c r="B37" s="9" t="s">
        <v>91</v>
      </c>
      <c r="C37" s="4" t="str">
        <f>IFERROR(VLOOKUP($B37,'seznam hráčů'!$B:$E,MATCH('seznam hráčů'!D$1,'seznam hráčů'!$B$1:$E$1,0),FALSE),"")</f>
        <v>T. J. Sokol Žebrák</v>
      </c>
      <c r="D37" s="4">
        <f>IFERROR(VLOOKUP($B37,'seznam hráčů'!$B:$E,MATCH('seznam hráčů'!C$1,'seznam hráčů'!$B$1:$E$1,0),FALSE),"")</f>
        <v>2011</v>
      </c>
      <c r="E37" s="4" t="str">
        <f>IFERROR(VLOOKUP($B37,'seznam hráčů'!$B:$E,MATCH('seznam hráčů'!E$1,'seznam hráčů'!$B$1:$E$1,0),FALSE),"")</f>
        <v>mlž</v>
      </c>
      <c r="F37" s="4">
        <v>390</v>
      </c>
      <c r="G37" s="1"/>
    </row>
    <row r="38" spans="1:7">
      <c r="A38" s="1"/>
      <c r="B38" s="2"/>
      <c r="C38" s="1"/>
      <c r="D38" s="1"/>
      <c r="E38" s="1"/>
      <c r="F38" s="1"/>
      <c r="G38" s="1"/>
    </row>
  </sheetData>
  <mergeCells count="2">
    <mergeCell ref="A1:F2"/>
    <mergeCell ref="A3:F4"/>
  </mergeCells>
  <conditionalFormatting sqref="E7:E14">
    <cfRule type="cellIs" dxfId="143" priority="13" operator="equal">
      <formula>"dor"</formula>
    </cfRule>
    <cfRule type="cellIs" dxfId="142" priority="14" operator="equal">
      <formula>"stž"</formula>
    </cfRule>
    <cfRule type="cellIs" dxfId="141" priority="15" operator="equal">
      <formula>"mlž"</formula>
    </cfRule>
    <cfRule type="cellIs" dxfId="140" priority="16" operator="equal">
      <formula>"nmlž"</formula>
    </cfRule>
  </conditionalFormatting>
  <conditionalFormatting sqref="E16:E23">
    <cfRule type="cellIs" dxfId="139" priority="9" operator="equal">
      <formula>"dor"</formula>
    </cfRule>
    <cfRule type="cellIs" dxfId="138" priority="10" operator="equal">
      <formula>"stž"</formula>
    </cfRule>
    <cfRule type="cellIs" dxfId="137" priority="11" operator="equal">
      <formula>"mlž"</formula>
    </cfRule>
    <cfRule type="cellIs" dxfId="136" priority="12" operator="equal">
      <formula>"nmlž"</formula>
    </cfRule>
  </conditionalFormatting>
  <conditionalFormatting sqref="E25:E30">
    <cfRule type="cellIs" dxfId="135" priority="5" operator="equal">
      <formula>"dor"</formula>
    </cfRule>
    <cfRule type="cellIs" dxfId="134" priority="6" operator="equal">
      <formula>"stž"</formula>
    </cfRule>
    <cfRule type="cellIs" dxfId="133" priority="7" operator="equal">
      <formula>"mlž"</formula>
    </cfRule>
    <cfRule type="cellIs" dxfId="132" priority="8" operator="equal">
      <formula>"nmlž"</formula>
    </cfRule>
  </conditionalFormatting>
  <conditionalFormatting sqref="E32:E37">
    <cfRule type="cellIs" dxfId="131" priority="1" operator="equal">
      <formula>"dor"</formula>
    </cfRule>
    <cfRule type="cellIs" dxfId="130" priority="2" operator="equal">
      <formula>"stž"</formula>
    </cfRule>
    <cfRule type="cellIs" dxfId="129" priority="3" operator="equal">
      <formula>"mlž"</formula>
    </cfRule>
    <cfRule type="cellIs" dxfId="128" priority="4" operator="equal">
      <formula>"nmlž"</formula>
    </cfRule>
  </conditionalFormatting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33"/>
  <sheetViews>
    <sheetView workbookViewId="0">
      <selection activeCell="F29" sqref="F29"/>
    </sheetView>
  </sheetViews>
  <sheetFormatPr defaultRowHeight="15"/>
  <cols>
    <col min="1" max="1" width="8.42578125" customWidth="1"/>
    <col min="2" max="2" width="21.140625" customWidth="1"/>
    <col min="3" max="3" width="6.5703125" customWidth="1"/>
    <col min="4" max="4" width="11.7109375" customWidth="1"/>
    <col min="5" max="11" width="7.140625" customWidth="1"/>
  </cols>
  <sheetData>
    <row r="1" spans="1:12" ht="14.45" customHeight="1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2" ht="14.45" customHeight="1">
      <c r="A2" s="78"/>
      <c r="B2" s="79"/>
      <c r="C2" s="79"/>
      <c r="D2" s="79"/>
      <c r="E2" s="79"/>
      <c r="F2" s="79"/>
      <c r="G2" s="79"/>
      <c r="H2" s="79"/>
      <c r="I2" s="79"/>
      <c r="J2" s="79"/>
      <c r="K2" s="80"/>
    </row>
    <row r="3" spans="1:12" ht="14.45" customHeight="1">
      <c r="A3" s="84" t="s">
        <v>92</v>
      </c>
      <c r="B3" s="85"/>
      <c r="C3" s="85"/>
      <c r="D3" s="85"/>
      <c r="E3" s="85"/>
      <c r="F3" s="85"/>
      <c r="G3" s="85"/>
      <c r="H3" s="85"/>
      <c r="I3" s="85"/>
      <c r="J3" s="85"/>
      <c r="K3" s="86"/>
    </row>
    <row r="4" spans="1:12">
      <c r="A4" s="3" t="s">
        <v>2</v>
      </c>
      <c r="B4" s="3" t="s">
        <v>93</v>
      </c>
      <c r="C4" s="3" t="s">
        <v>5</v>
      </c>
      <c r="D4" s="3" t="s">
        <v>4</v>
      </c>
      <c r="E4" s="3" t="s">
        <v>94</v>
      </c>
      <c r="F4" s="3" t="s">
        <v>95</v>
      </c>
      <c r="G4" s="3" t="s">
        <v>96</v>
      </c>
      <c r="H4" s="3" t="s">
        <v>97</v>
      </c>
      <c r="I4" s="3" t="s">
        <v>98</v>
      </c>
      <c r="J4" s="3" t="s">
        <v>99</v>
      </c>
      <c r="K4" s="3" t="s">
        <v>7</v>
      </c>
    </row>
    <row r="5" spans="1:12">
      <c r="A5" s="4" t="s">
        <v>9</v>
      </c>
      <c r="B5" s="29" t="s">
        <v>10</v>
      </c>
      <c r="C5" s="4">
        <f>IFERROR(VLOOKUP($B5,'seznam hráčů'!$B:$E,MATCH('seznam hráčů'!C$1,'seznam hráčů'!$B$1:$E$1,0),FALSE),"")</f>
        <v>2010</v>
      </c>
      <c r="D5" s="4" t="str">
        <f>IFERROR(VLOOKUP($B5,'seznam hráčů'!$B:$F,MATCH('seznam hráčů'!F$1,'seznam hráčů'!$B$1:$F$1,0),FALSE),"")</f>
        <v>Záluží</v>
      </c>
      <c r="E5" s="4">
        <f>IFERROR(VLOOKUP($B5,'1.kolo'!$B:$F,MATCH('1.kolo'!F$5,'1.kolo'!$B$5:$F$5,0),FALSE),"")</f>
        <v>1000</v>
      </c>
      <c r="F5" s="4">
        <f>IFERROR(VLOOKUP($B5,'2.kolo'!$B:$F,MATCH('2.kolo'!F$5,'2.kolo'!$B$5:$F$5,0),FALSE),"")</f>
        <v>1000</v>
      </c>
      <c r="G5" s="4"/>
      <c r="H5" s="4"/>
      <c r="I5" s="4"/>
      <c r="J5" s="4"/>
      <c r="K5" s="20">
        <f>AVERAGE(E5:J5)</f>
        <v>1000</v>
      </c>
    </row>
    <row r="6" spans="1:12">
      <c r="A6" s="4" t="s">
        <v>11</v>
      </c>
      <c r="B6" s="29" t="s">
        <v>12</v>
      </c>
      <c r="C6" s="4">
        <f>IFERROR(VLOOKUP($B6,'seznam hráčů'!$B:$E,MATCH('seznam hráčů'!C$1,'seznam hráčů'!$B$1:$E$1,0),FALSE),"")</f>
        <v>2007</v>
      </c>
      <c r="D6" s="4" t="str">
        <f>IFERROR(VLOOKUP($B6,'seznam hráčů'!$B:$F,MATCH('seznam hráčů'!F$1,'seznam hráčů'!$B$1:$F$1,0),FALSE),"")</f>
        <v>Olešná</v>
      </c>
      <c r="E6" s="4">
        <f>IFERROR(VLOOKUP($B6,'1.kolo'!$B:$F,MATCH('1.kolo'!F$5,'1.kolo'!$B$5:$F$5,0),FALSE),"")</f>
        <v>970</v>
      </c>
      <c r="F6" s="4">
        <f>IFERROR(VLOOKUP($B6,'2.kolo'!$B:$F,MATCH('2.kolo'!F$5,'2.kolo'!$B$5:$F$5,0),FALSE),"")</f>
        <v>970</v>
      </c>
      <c r="G6" s="4"/>
      <c r="H6" s="4"/>
      <c r="I6" s="4"/>
      <c r="J6" s="4"/>
      <c r="K6" s="20">
        <f t="shared" ref="K6:K29" si="0">AVERAGE(E6:J6)</f>
        <v>970</v>
      </c>
    </row>
    <row r="7" spans="1:12">
      <c r="A7" s="4" t="s">
        <v>13</v>
      </c>
      <c r="B7" s="29" t="s">
        <v>14</v>
      </c>
      <c r="C7" s="4">
        <f>IFERROR(VLOOKUP($B7,'seznam hráčů'!$B:$E,MATCH('seznam hráčů'!C$1,'seznam hráčů'!$B$1:$E$1,0),FALSE),"")</f>
        <v>2010</v>
      </c>
      <c r="D7" s="4" t="str">
        <f>IFERROR(VLOOKUP($B7,'seznam hráčů'!$B:$F,MATCH('seznam hráčů'!F$1,'seznam hráčů'!$B$1:$F$1,0),FALSE),"")</f>
        <v>Kr.Dvůr</v>
      </c>
      <c r="E7" s="4">
        <f>IFERROR(VLOOKUP($B7,'1.kolo'!$B:$F,MATCH('1.kolo'!F$5,'1.kolo'!$B$5:$F$5,0),FALSE),"")</f>
        <v>940</v>
      </c>
      <c r="F7" s="4">
        <f>IFERROR(VLOOKUP($B7,'2.kolo'!$B:$F,MATCH('2.kolo'!F$5,'2.kolo'!$B$5:$F$5,0),FALSE),"")</f>
        <v>850</v>
      </c>
      <c r="G7" s="4"/>
      <c r="H7" s="4"/>
      <c r="I7" s="4"/>
      <c r="J7" s="4"/>
      <c r="K7" s="20">
        <f t="shared" si="0"/>
        <v>895</v>
      </c>
    </row>
    <row r="8" spans="1:12">
      <c r="A8" s="4" t="s">
        <v>15</v>
      </c>
      <c r="B8" s="29" t="s">
        <v>16</v>
      </c>
      <c r="C8" s="4">
        <f>IFERROR(VLOOKUP($B8,'seznam hráčů'!$B:$E,MATCH('seznam hráčů'!C$1,'seznam hráčů'!$B$1:$E$1,0),FALSE),"")</f>
        <v>2009</v>
      </c>
      <c r="D8" s="4" t="str">
        <f>IFERROR(VLOOKUP($B8,'seznam hráčů'!$B:$F,MATCH('seznam hráčů'!F$1,'seznam hráčů'!$B$1:$F$1,0),FALSE),"")</f>
        <v>Kr.Dvůr</v>
      </c>
      <c r="E8" s="4">
        <f>IFERROR(VLOOKUP($B8,'1.kolo'!$B:$F,MATCH('1.kolo'!F$5,'1.kolo'!$B$5:$F$5,0),FALSE),"")</f>
        <v>910</v>
      </c>
      <c r="F8" s="4">
        <f>IFERROR(VLOOKUP($B8,'2.kolo'!$B:$F,MATCH('2.kolo'!F$5,'2.kolo'!$B$5:$F$5,0),FALSE),"")</f>
        <v>880</v>
      </c>
      <c r="G8" s="4"/>
      <c r="H8" s="4"/>
      <c r="I8" s="4"/>
      <c r="J8" s="4"/>
      <c r="K8" s="20">
        <f t="shared" si="0"/>
        <v>895</v>
      </c>
    </row>
    <row r="9" spans="1:12">
      <c r="A9" s="4" t="s">
        <v>17</v>
      </c>
      <c r="B9" s="29" t="s">
        <v>18</v>
      </c>
      <c r="C9" s="4">
        <f>IFERROR(VLOOKUP($B9,'seznam hráčů'!$B:$E,MATCH('seznam hráčů'!C$1,'seznam hráčů'!$B$1:$E$1,0),FALSE),"")</f>
        <v>2008</v>
      </c>
      <c r="D9" s="4" t="str">
        <f>IFERROR(VLOOKUP($B9,'seznam hráčů'!$B:$F,MATCH('seznam hráčů'!F$1,'seznam hráčů'!$B$1:$F$1,0),FALSE),"")</f>
        <v>Olešná</v>
      </c>
      <c r="E9" s="4">
        <f>IFERROR(VLOOKUP($B9,'1.kolo'!$B:$F,MATCH('1.kolo'!F$5,'1.kolo'!$B$5:$F$5,0),FALSE),"")</f>
        <v>880</v>
      </c>
      <c r="F9" s="4">
        <f>IFERROR(VLOOKUP($B9,'2.kolo'!$B:$F,MATCH('2.kolo'!F$5,'2.kolo'!$B$5:$F$5,0),FALSE),"")</f>
        <v>910</v>
      </c>
      <c r="G9" s="4"/>
      <c r="H9" s="4"/>
      <c r="I9" s="4"/>
      <c r="J9" s="4"/>
      <c r="K9" s="20">
        <f t="shared" si="0"/>
        <v>895</v>
      </c>
    </row>
    <row r="10" spans="1:12">
      <c r="A10" s="4" t="s">
        <v>19</v>
      </c>
      <c r="B10" s="29" t="s">
        <v>20</v>
      </c>
      <c r="C10" s="4">
        <f>IFERROR(VLOOKUP($B10,'seznam hráčů'!$B:$E,MATCH('seznam hráčů'!C$1,'seznam hráčů'!$B$1:$E$1,0),FALSE),"")</f>
        <v>2008</v>
      </c>
      <c r="D10" s="4" t="str">
        <f>IFERROR(VLOOKUP($B10,'seznam hráčů'!$B:$F,MATCH('seznam hráčů'!F$1,'seznam hráčů'!$B$1:$F$1,0),FALSE),"")</f>
        <v>Olešná</v>
      </c>
      <c r="E10" s="4">
        <f>IFERROR(VLOOKUP($B10,'1.kolo'!$B:$F,MATCH('1.kolo'!F$5,'1.kolo'!$B$5:$F$5,0),FALSE),"")</f>
        <v>850</v>
      </c>
      <c r="F10" s="4" t="str">
        <f>IFERROR(VLOOKUP($B10,'2.kolo'!$B:$F,MATCH('2.kolo'!F$5,'2.kolo'!$B$5:$F$5,0),FALSE),"")</f>
        <v/>
      </c>
      <c r="G10" s="4"/>
      <c r="H10" s="4"/>
      <c r="I10" s="4"/>
      <c r="J10" s="4"/>
      <c r="K10" s="20">
        <f t="shared" si="0"/>
        <v>850</v>
      </c>
    </row>
    <row r="11" spans="1:12">
      <c r="A11" s="4" t="s">
        <v>100</v>
      </c>
      <c r="B11" s="29" t="s">
        <v>22</v>
      </c>
      <c r="C11" s="4">
        <f>IFERROR(VLOOKUP($B11,'seznam hráčů'!$B:$E,MATCH('seznam hráčů'!C$1,'seznam hráčů'!$B$1:$E$1,0),FALSE),"")</f>
        <v>2009</v>
      </c>
      <c r="D11" s="4" t="str">
        <f>IFERROR(VLOOKUP($B11,'seznam hráčů'!$B:$F,MATCH('seznam hráčů'!F$1,'seznam hráčů'!$B$1:$F$1,0),FALSE),"")</f>
        <v>Libomyšl</v>
      </c>
      <c r="E11" s="4">
        <f>IFERROR(VLOOKUP($B11,'1.kolo'!$B:$F,MATCH('1.kolo'!F$5,'1.kolo'!$B$5:$F$5,0),FALSE),"")</f>
        <v>820</v>
      </c>
      <c r="F11" s="4">
        <f>IFERROR(VLOOKUP($B11,'2.kolo'!$B:$F,MATCH('2.kolo'!F$5,'2.kolo'!$B$5:$F$5,0),FALSE),"")</f>
        <v>700</v>
      </c>
      <c r="G11" s="4"/>
      <c r="H11" s="4"/>
      <c r="I11" s="4"/>
      <c r="J11" s="4"/>
      <c r="K11" s="20">
        <f t="shared" si="0"/>
        <v>760</v>
      </c>
      <c r="L11" s="62" t="s">
        <v>101</v>
      </c>
    </row>
    <row r="12" spans="1:12">
      <c r="A12" s="4" t="s">
        <v>100</v>
      </c>
      <c r="B12" s="29" t="s">
        <v>27</v>
      </c>
      <c r="C12" s="4">
        <f>IFERROR(VLOOKUP($B12,'seznam hráčů'!$B:$E,MATCH('seznam hráčů'!C$1,'seznam hráčů'!$B$1:$E$1,0),FALSE),"")</f>
        <v>2009</v>
      </c>
      <c r="D12" s="4" t="str">
        <f>IFERROR(VLOOKUP($B12,'seznam hráčů'!$B:$F,MATCH('seznam hráčů'!F$1,'seznam hráčů'!$B$1:$F$1,0),FALSE),"")</f>
        <v>Kr.Dvůr</v>
      </c>
      <c r="E12" s="4">
        <f>IFERROR(VLOOKUP($B12,'1.kolo'!$B:$F,MATCH('1.kolo'!F$5,'1.kolo'!$B$5:$F$5,0),FALSE),"")</f>
        <v>820</v>
      </c>
      <c r="F12" s="4">
        <f>IFERROR(VLOOKUP($B12,'2.kolo'!$B:$F,MATCH('2.kolo'!F$5,'2.kolo'!$B$5:$F$5,0),FALSE),"")</f>
        <v>820</v>
      </c>
      <c r="G12" s="4"/>
      <c r="H12" s="4"/>
      <c r="I12" s="4"/>
      <c r="J12" s="4"/>
      <c r="K12" s="20">
        <f t="shared" si="0"/>
        <v>820</v>
      </c>
      <c r="L12" s="62" t="s">
        <v>102</v>
      </c>
    </row>
    <row r="13" spans="1:12">
      <c r="A13" s="4" t="s">
        <v>103</v>
      </c>
      <c r="B13" s="29" t="s">
        <v>24</v>
      </c>
      <c r="C13" s="4">
        <f>IFERROR(VLOOKUP($B13,'seznam hráčů'!$B:$E,MATCH('seznam hráčů'!C$1,'seznam hráčů'!$B$1:$E$1,0),FALSE),"")</f>
        <v>2007</v>
      </c>
      <c r="D13" s="4" t="str">
        <f>IFERROR(VLOOKUP($B13,'seznam hráčů'!$B:$F,MATCH('seznam hráčů'!F$1,'seznam hráčů'!$B$1:$F$1,0),FALSE),"")</f>
        <v>Žebrák</v>
      </c>
      <c r="E13" s="4">
        <f>IFERROR(VLOOKUP($B13,'1.kolo'!$B:$F,MATCH('1.kolo'!F$5,'1.kolo'!$B$5:$F$5,0),FALSE),"")</f>
        <v>790</v>
      </c>
      <c r="F13" s="4" t="str">
        <f>IFERROR(VLOOKUP($B13,'2.kolo'!$B:$F,MATCH('2.kolo'!F$5,'2.kolo'!$B$5:$F$5,0),FALSE),"")</f>
        <v/>
      </c>
      <c r="G13" s="4"/>
      <c r="H13" s="4"/>
      <c r="I13" s="4"/>
      <c r="J13" s="4"/>
      <c r="K13" s="20">
        <f t="shared" si="0"/>
        <v>790</v>
      </c>
      <c r="L13" s="62" t="s">
        <v>101</v>
      </c>
    </row>
    <row r="14" spans="1:12">
      <c r="A14" s="4" t="s">
        <v>103</v>
      </c>
      <c r="B14" s="29" t="s">
        <v>29</v>
      </c>
      <c r="C14" s="4">
        <f>IFERROR(VLOOKUP($B14,'seznam hráčů'!$B:$E,MATCH('seznam hráčů'!C$1,'seznam hráčů'!$B$1:$E$1,0),FALSE),"")</f>
        <v>2009</v>
      </c>
      <c r="D14" s="4" t="str">
        <f>IFERROR(VLOOKUP($B14,'seznam hráčů'!$B:$F,MATCH('seznam hráčů'!F$1,'seznam hráčů'!$B$1:$F$1,0),FALSE),"")</f>
        <v>Hořovice</v>
      </c>
      <c r="E14" s="4">
        <f>IFERROR(VLOOKUP($B14,'1.kolo'!$B:$F,MATCH('1.kolo'!F$5,'1.kolo'!$B$5:$F$5,0),FALSE),"")</f>
        <v>790</v>
      </c>
      <c r="F14" s="4">
        <f>IFERROR(VLOOKUP($B14,'2.kolo'!$B:$F,MATCH('2.kolo'!F$5,'2.kolo'!$B$5:$F$5,0),FALSE),"")</f>
        <v>790</v>
      </c>
      <c r="G14" s="4"/>
      <c r="H14" s="4"/>
      <c r="I14" s="4"/>
      <c r="J14" s="4"/>
      <c r="K14" s="20">
        <f t="shared" si="0"/>
        <v>790</v>
      </c>
      <c r="L14" s="62" t="s">
        <v>102</v>
      </c>
    </row>
    <row r="15" spans="1:12">
      <c r="A15" s="4" t="s">
        <v>30</v>
      </c>
      <c r="B15" s="29" t="s">
        <v>31</v>
      </c>
      <c r="C15" s="4">
        <f>IFERROR(VLOOKUP($B15,'seznam hráčů'!$B:$E,MATCH('seznam hráčů'!C$1,'seznam hráčů'!$B$1:$E$1,0),FALSE),"")</f>
        <v>2006</v>
      </c>
      <c r="D15" s="4" t="str">
        <f>IFERROR(VLOOKUP($B15,'seznam hráčů'!$B:$F,MATCH('seznam hráčů'!F$1,'seznam hráčů'!$B$1:$F$1,0),FALSE),"")</f>
        <v>Olešná</v>
      </c>
      <c r="E15" s="4">
        <f>IFERROR(VLOOKUP($B15,'1.kolo'!$B:$F,MATCH('1.kolo'!F$5,'1.kolo'!$B$5:$F$5,0),FALSE),"")</f>
        <v>760</v>
      </c>
      <c r="F15" s="4">
        <f>IFERROR(VLOOKUP($B15,'2.kolo'!$B:$F,MATCH('2.kolo'!F$5,'2.kolo'!$B$5:$F$5,0),FALSE),"")</f>
        <v>670</v>
      </c>
      <c r="G15" s="4"/>
      <c r="H15" s="4"/>
      <c r="I15" s="4"/>
      <c r="J15" s="4"/>
      <c r="K15" s="20">
        <f t="shared" si="0"/>
        <v>715</v>
      </c>
    </row>
    <row r="16" spans="1:12">
      <c r="A16" s="4" t="s">
        <v>32</v>
      </c>
      <c r="B16" s="9" t="s">
        <v>33</v>
      </c>
      <c r="C16" s="4">
        <f>IFERROR(VLOOKUP($B16,'seznam hráčů'!$B:$E,MATCH('seznam hráčů'!C$1,'seznam hráčů'!$B$1:$E$1,0),FALSE),"")</f>
        <v>2010</v>
      </c>
      <c r="D16" s="4" t="str">
        <f>IFERROR(VLOOKUP($B16,'seznam hráčů'!$B:$F,MATCH('seznam hráčů'!F$1,'seznam hráčů'!$B$1:$F$1,0),FALSE),"")</f>
        <v>Zdice</v>
      </c>
      <c r="E16" s="4">
        <f>IFERROR(VLOOKUP($B16,'1.kolo'!$B:$F,MATCH('1.kolo'!F$5,'1.kolo'!$B$5:$F$5,0),FALSE),"")</f>
        <v>730</v>
      </c>
      <c r="F16" s="4" t="str">
        <f>IFERROR(VLOOKUP($B16,'2.kolo'!$B:$F,MATCH('2.kolo'!F$5,'2.kolo'!$B$5:$F$5,0),FALSE),"")</f>
        <v/>
      </c>
      <c r="G16" s="4"/>
      <c r="H16" s="4"/>
      <c r="I16" s="4"/>
      <c r="J16" s="4"/>
      <c r="K16" s="20">
        <f t="shared" si="0"/>
        <v>730</v>
      </c>
    </row>
    <row r="17" spans="1:12">
      <c r="A17" s="4" t="s">
        <v>34</v>
      </c>
      <c r="B17" s="29" t="s">
        <v>35</v>
      </c>
      <c r="C17" s="4">
        <f>IFERROR(VLOOKUP($B17,'seznam hráčů'!$B:$E,MATCH('seznam hráčů'!C$1,'seznam hráčů'!$B$1:$E$1,0),FALSE),"")</f>
        <v>2006</v>
      </c>
      <c r="D17" s="4" t="str">
        <f>IFERROR(VLOOKUP($B17,'seznam hráčů'!$B:$F,MATCH('seznam hráčů'!F$1,'seznam hráčů'!$B$1:$F$1,0),FALSE),"")</f>
        <v>Olešná</v>
      </c>
      <c r="E17" s="4">
        <f>IFERROR(VLOOKUP($B17,'1.kolo'!$B:$F,MATCH('1.kolo'!F$5,'1.kolo'!$B$5:$F$5,0),FALSE),"")</f>
        <v>700</v>
      </c>
      <c r="F17" s="4">
        <f>IFERROR(VLOOKUP($B17,'2.kolo'!$B:$F,MATCH('2.kolo'!F$5,'2.kolo'!$B$5:$F$5,0),FALSE),"")</f>
        <v>580</v>
      </c>
      <c r="G17" s="4"/>
      <c r="H17" s="4"/>
      <c r="I17" s="4"/>
      <c r="J17" s="4"/>
      <c r="K17" s="20">
        <f t="shared" si="0"/>
        <v>640</v>
      </c>
    </row>
    <row r="18" spans="1:12">
      <c r="A18" s="4" t="s">
        <v>36</v>
      </c>
      <c r="B18" s="29" t="s">
        <v>37</v>
      </c>
      <c r="C18" s="4">
        <f>IFERROR(VLOOKUP($B18,'seznam hráčů'!$B:$E,MATCH('seznam hráčů'!C$1,'seznam hráčů'!$B$1:$E$1,0),FALSE),"")</f>
        <v>2007</v>
      </c>
      <c r="D18" s="4" t="str">
        <f>IFERROR(VLOOKUP($B18,'seznam hráčů'!$B:$F,MATCH('seznam hráčů'!F$1,'seznam hráčů'!$B$1:$F$1,0),FALSE),"")</f>
        <v>Žebrák</v>
      </c>
      <c r="E18" s="4">
        <f>IFERROR(VLOOKUP($B18,'1.kolo'!$B:$F,MATCH('1.kolo'!F$5,'1.kolo'!$B$5:$F$5,0),FALSE),"")</f>
        <v>670</v>
      </c>
      <c r="F18" s="4">
        <f>IFERROR(VLOOKUP($B18,'2.kolo'!$B:$F,MATCH('2.kolo'!F$5,'2.kolo'!$B$5:$F$5,0),FALSE),"")</f>
        <v>510</v>
      </c>
      <c r="G18" s="4"/>
      <c r="H18" s="4"/>
      <c r="I18" s="4"/>
      <c r="J18" s="4"/>
      <c r="K18" s="20">
        <f t="shared" si="0"/>
        <v>590</v>
      </c>
    </row>
    <row r="19" spans="1:12">
      <c r="A19" s="4" t="s">
        <v>82</v>
      </c>
      <c r="B19" s="9" t="s">
        <v>40</v>
      </c>
      <c r="C19" s="4">
        <f>IFERROR(VLOOKUP($B19,'seznam hráčů'!$B:$E,MATCH('seznam hráčů'!C$1,'seznam hráčů'!$B$1:$E$1,0),FALSE),"")</f>
        <v>2009</v>
      </c>
      <c r="D19" s="4" t="str">
        <f>IFERROR(VLOOKUP($B19,'seznam hráčů'!$B:$F,MATCH('seznam hráčů'!F$1,'seznam hráčů'!$B$1:$F$1,0),FALSE),"")</f>
        <v>Lochovice</v>
      </c>
      <c r="E19" s="4">
        <f>IFERROR(VLOOKUP($B19,'1.kolo'!$B:$F,MATCH('1.kolo'!F$5,'1.kolo'!$B$5:$F$5,0),FALSE),"")</f>
        <v>640</v>
      </c>
      <c r="F19" s="4">
        <f>IFERROR(VLOOKUP($B19,'2.kolo'!$B:$F,MATCH('2.kolo'!F$5,'2.kolo'!$B$5:$F$5,0),FALSE),"")</f>
        <v>820</v>
      </c>
      <c r="G19" s="4"/>
      <c r="H19" s="4"/>
      <c r="I19" s="4"/>
      <c r="J19" s="4"/>
      <c r="K19" s="20">
        <f t="shared" si="0"/>
        <v>730</v>
      </c>
      <c r="L19" s="62" t="s">
        <v>101</v>
      </c>
    </row>
    <row r="20" spans="1:12">
      <c r="A20" s="4" t="s">
        <v>73</v>
      </c>
      <c r="B20" s="29" t="s">
        <v>42</v>
      </c>
      <c r="C20" s="4">
        <f>IFERROR(VLOOKUP($B20,'seznam hráčů'!$B:$E,MATCH('seznam hráčů'!C$1,'seznam hráčů'!$B$1:$E$1,0),FALSE),"")</f>
        <v>2009</v>
      </c>
      <c r="D20" s="4" t="str">
        <f>IFERROR(VLOOKUP($B20,'seznam hráčů'!$B:$F,MATCH('seznam hráčů'!F$1,'seznam hráčů'!$B$1:$F$1,0),FALSE),"")</f>
        <v>Olešná</v>
      </c>
      <c r="E20" s="4">
        <f>IFERROR(VLOOKUP($B20,'1.kolo'!$B:$F,MATCH('1.kolo'!F$5,'1.kolo'!$B$5:$F$5,0),FALSE),"")</f>
        <v>610</v>
      </c>
      <c r="F20" s="4">
        <f>IFERROR(VLOOKUP($B20,'2.kolo'!$B:$F,MATCH('2.kolo'!F$5,'2.kolo'!$B$5:$F$5,0),FALSE),"")</f>
        <v>730</v>
      </c>
      <c r="G20" s="4"/>
      <c r="H20" s="4"/>
      <c r="I20" s="4"/>
      <c r="J20" s="4"/>
      <c r="K20" s="20">
        <f t="shared" si="0"/>
        <v>670</v>
      </c>
      <c r="L20" s="62" t="s">
        <v>101</v>
      </c>
    </row>
    <row r="21" spans="1:12">
      <c r="A21" s="4" t="s">
        <v>39</v>
      </c>
      <c r="B21" s="29" t="s">
        <v>44</v>
      </c>
      <c r="C21" s="4">
        <f>IFERROR(VLOOKUP($B21,'seznam hráčů'!$B:$E,MATCH('seznam hráčů'!C$1,'seznam hráčů'!$B$1:$E$1,0),FALSE),"")</f>
        <v>2012</v>
      </c>
      <c r="D21" s="4" t="str">
        <f>IFERROR(VLOOKUP($B21,'seznam hráčů'!$B:$F,MATCH('seznam hráčů'!F$1,'seznam hráčů'!$B$1:$F$1,0),FALSE),"")</f>
        <v>Hořovice</v>
      </c>
      <c r="E21" s="4">
        <f>IFERROR(VLOOKUP($B21,'1.kolo'!$B:$F,MATCH('1.kolo'!F$5,'1.kolo'!$B$5:$F$5,0),FALSE),"")</f>
        <v>580</v>
      </c>
      <c r="F21" s="4" t="str">
        <f>IFERROR(VLOOKUP($B21,'2.kolo'!$B:$F,MATCH('2.kolo'!F$5,'2.kolo'!$B$5:$F$5,0),FALSE),"")</f>
        <v/>
      </c>
      <c r="G21" s="4"/>
      <c r="H21" s="4"/>
      <c r="I21" s="4"/>
      <c r="J21" s="4"/>
      <c r="K21" s="20">
        <f t="shared" si="0"/>
        <v>580</v>
      </c>
    </row>
    <row r="22" spans="1:12">
      <c r="A22" s="4" t="s">
        <v>41</v>
      </c>
      <c r="B22" s="29" t="s">
        <v>46</v>
      </c>
      <c r="C22" s="4">
        <f>IFERROR(VLOOKUP($B22,'seznam hráčů'!$B:$E,MATCH('seznam hráčů'!C$1,'seznam hráčů'!$B$1:$E$1,0),FALSE),"")</f>
        <v>2013</v>
      </c>
      <c r="D22" s="4" t="str">
        <f>IFERROR(VLOOKUP($B22,'seznam hráčů'!$B:$F,MATCH('seznam hráčů'!F$1,'seznam hráčů'!$B$1:$F$1,0),FALSE),"")</f>
        <v>Kr.Dvůr</v>
      </c>
      <c r="E22" s="4">
        <f>IFERROR(VLOOKUP($B22,'1.kolo'!$B:$F,MATCH('1.kolo'!F$5,'1.kolo'!$B$5:$F$5,0),FALSE),"")</f>
        <v>550</v>
      </c>
      <c r="F22" s="4">
        <f>IFERROR(VLOOKUP($B22,'2.kolo'!$B:$F,MATCH('2.kolo'!F$5,'2.kolo'!$B$5:$F$5,0),FALSE),"")</f>
        <v>550</v>
      </c>
      <c r="G22" s="4"/>
      <c r="H22" s="4"/>
      <c r="I22" s="4"/>
      <c r="J22" s="4"/>
      <c r="K22" s="20">
        <f t="shared" si="0"/>
        <v>550</v>
      </c>
    </row>
    <row r="23" spans="1:12">
      <c r="A23" s="4" t="s">
        <v>43</v>
      </c>
      <c r="B23" s="29" t="s">
        <v>48</v>
      </c>
      <c r="C23" s="4">
        <f>IFERROR(VLOOKUP($B23,'seznam hráčů'!$B:$E,MATCH('seznam hráčů'!C$1,'seznam hráčů'!$B$1:$E$1,0),FALSE),"")</f>
        <v>2011</v>
      </c>
      <c r="D23" s="4" t="str">
        <f>IFERROR(VLOOKUP($B23,'seznam hráčů'!$B:$F,MATCH('seznam hráčů'!F$1,'seznam hráčů'!$B$1:$F$1,0),FALSE),"")</f>
        <v>Lochovice</v>
      </c>
      <c r="E23" s="4">
        <f>IFERROR(VLOOKUP($B23,'1.kolo'!$B:$F,MATCH('1.kolo'!F$5,'1.kolo'!$B$5:$F$5,0),FALSE),"")</f>
        <v>530</v>
      </c>
      <c r="F23" s="4">
        <f>IFERROR(VLOOKUP($B23,'2.kolo'!$B:$F,MATCH('2.kolo'!F$5,'2.kolo'!$B$5:$F$5,0),FALSE),"")</f>
        <v>530</v>
      </c>
      <c r="G23" s="4"/>
      <c r="H23" s="4"/>
      <c r="I23" s="4"/>
      <c r="J23" s="4"/>
      <c r="K23" s="20">
        <f t="shared" si="0"/>
        <v>530</v>
      </c>
    </row>
    <row r="24" spans="1:12">
      <c r="A24" s="4" t="s">
        <v>45</v>
      </c>
      <c r="B24" s="29" t="s">
        <v>50</v>
      </c>
      <c r="C24" s="4">
        <f>IFERROR(VLOOKUP($B24,'seznam hráčů'!$B:$E,MATCH('seznam hráčů'!C$1,'seznam hráčů'!$B$1:$E$1,0),FALSE),"")</f>
        <v>2011</v>
      </c>
      <c r="D24" s="4" t="str">
        <f>IFERROR(VLOOKUP($B24,'seznam hráčů'!$B:$F,MATCH('seznam hráčů'!F$1,'seznam hráčů'!$B$1:$F$1,0),FALSE),"")</f>
        <v>Olešná</v>
      </c>
      <c r="E24" s="4">
        <f>IFERROR(VLOOKUP($B24,'1.kolo'!$B:$F,MATCH('1.kolo'!F$5,'1.kolo'!$B$5:$F$5,0),FALSE),"")</f>
        <v>510</v>
      </c>
      <c r="F24" s="4">
        <f>IFERROR(VLOOKUP($B24,'2.kolo'!$B:$F,MATCH('2.kolo'!F$5,'2.kolo'!$B$5:$F$5,0),FALSE),"")</f>
        <v>470</v>
      </c>
      <c r="G24" s="4"/>
      <c r="H24" s="4"/>
      <c r="I24" s="4"/>
      <c r="J24" s="4"/>
      <c r="K24" s="20">
        <f t="shared" si="0"/>
        <v>490</v>
      </c>
    </row>
    <row r="25" spans="1:12">
      <c r="A25" s="4" t="s">
        <v>47</v>
      </c>
      <c r="B25" s="29" t="s">
        <v>53</v>
      </c>
      <c r="C25" s="4">
        <f>IFERROR(VLOOKUP($B25,'seznam hráčů'!$B:$E,MATCH('seznam hráčů'!C$1,'seznam hráčů'!$B$1:$E$1,0),FALSE),"")</f>
        <v>2008</v>
      </c>
      <c r="D25" s="4" t="str">
        <f>IFERROR(VLOOKUP($B25,'seznam hráčů'!$B:$F,MATCH('seznam hráčů'!F$1,'seznam hráčů'!$B$1:$F$1,0),FALSE),"")</f>
        <v>Žebrák</v>
      </c>
      <c r="E25" s="4">
        <f>IFERROR(VLOOKUP($B25,'1.kolo'!$B:$F,MATCH('1.kolo'!F$5,'1.kolo'!$B$5:$F$5,0),FALSE),"")</f>
        <v>490</v>
      </c>
      <c r="F25" s="4" t="str">
        <f>IFERROR(VLOOKUP($B25,'2.kolo'!$B:$F,MATCH('2.kolo'!F$5,'2.kolo'!$B$5:$F$5,0),FALSE),"")</f>
        <v/>
      </c>
      <c r="G25" s="4"/>
      <c r="H25" s="4"/>
      <c r="I25" s="4"/>
      <c r="J25" s="4"/>
      <c r="K25" s="20">
        <f t="shared" si="0"/>
        <v>490</v>
      </c>
      <c r="L25" s="62" t="s">
        <v>104</v>
      </c>
    </row>
    <row r="26" spans="1:12">
      <c r="A26" s="4" t="s">
        <v>49</v>
      </c>
      <c r="B26" s="29" t="s">
        <v>55</v>
      </c>
      <c r="C26" s="4">
        <f>IFERROR(VLOOKUP($B26,'seznam hráčů'!$B:$E,MATCH('seznam hráčů'!C$1,'seznam hráčů'!$B$1:$E$1,0),FALSE),"")</f>
        <v>2011</v>
      </c>
      <c r="D26" s="4" t="str">
        <f>IFERROR(VLOOKUP($B26,'seznam hráčů'!$B:$F,MATCH('seznam hráčů'!F$1,'seznam hráčů'!$B$1:$F$1,0),FALSE),"")</f>
        <v>Hořovice</v>
      </c>
      <c r="E26" s="4">
        <f>IFERROR(VLOOKUP($B26,'1.kolo'!$B:$F,MATCH('1.kolo'!F$5,'1.kolo'!$B$5:$F$5,0),FALSE),"")</f>
        <v>470</v>
      </c>
      <c r="F26" s="4">
        <f>IFERROR(VLOOKUP($B26,'2.kolo'!$B:$F,MATCH('2.kolo'!F$5,'2.kolo'!$B$5:$F$5,0),FALSE),"")</f>
        <v>490</v>
      </c>
      <c r="G26" s="4"/>
      <c r="H26" s="4"/>
      <c r="I26" s="4"/>
      <c r="J26" s="4"/>
      <c r="K26" s="20">
        <f t="shared" si="0"/>
        <v>480</v>
      </c>
      <c r="L26" s="62" t="s">
        <v>104</v>
      </c>
    </row>
    <row r="27" spans="1:12">
      <c r="A27" s="4" t="s">
        <v>86</v>
      </c>
      <c r="B27" s="9" t="s">
        <v>57</v>
      </c>
      <c r="C27" s="4">
        <f>IFERROR(VLOOKUP($B27,'seznam hráčů'!$B:$E,MATCH('seznam hráčů'!C$1,'seznam hráčů'!$B$1:$E$1,0),FALSE),"")</f>
        <v>2014</v>
      </c>
      <c r="D27" s="4" t="str">
        <f>IFERROR(VLOOKUP($B27,'seznam hráčů'!$B:$F,MATCH('seznam hráčů'!F$1,'seznam hráčů'!$B$1:$F$1,0),FALSE),"")</f>
        <v>Hořovice</v>
      </c>
      <c r="E27" s="4">
        <f>IFERROR(VLOOKUP($B27,'1.kolo'!$B:$F,MATCH('1.kolo'!F$5,'1.kolo'!$B$5:$F$5,0),FALSE),"")</f>
        <v>450</v>
      </c>
      <c r="F27" s="4" t="str">
        <f>IFERROR(VLOOKUP($B27,'2.kolo'!$B:$F,MATCH('2.kolo'!F$5,'2.kolo'!$B$5:$F$5,0),FALSE),"")</f>
        <v/>
      </c>
      <c r="G27" s="4"/>
      <c r="H27" s="4"/>
      <c r="I27" s="4"/>
      <c r="J27" s="4"/>
      <c r="K27" s="20">
        <f t="shared" si="0"/>
        <v>450</v>
      </c>
    </row>
    <row r="28" spans="1:12">
      <c r="A28" s="4" t="s">
        <v>52</v>
      </c>
      <c r="B28" s="29" t="s">
        <v>59</v>
      </c>
      <c r="C28" s="4">
        <f>IFERROR(VLOOKUP($B28,'seznam hráčů'!$B:$E,MATCH('seznam hráčů'!C$1,'seznam hráčů'!$B$1:$E$1,0),FALSE),"")</f>
        <v>2008</v>
      </c>
      <c r="D28" s="4" t="str">
        <f>IFERROR(VLOOKUP($B28,'seznam hráčů'!$B:$F,MATCH('seznam hráčů'!F$1,'seznam hráčů'!$B$1:$F$1,0),FALSE),"")</f>
        <v>Kr.Dvůr</v>
      </c>
      <c r="E28" s="4">
        <f>IFERROR(VLOOKUP($B28,'1.kolo'!$B:$F,MATCH('1.kolo'!F$5,'1.kolo'!$B$5:$F$5,0),FALSE),"")</f>
        <v>430</v>
      </c>
      <c r="F28" s="4" t="str">
        <f>IFERROR(VLOOKUP($B28,'2.kolo'!$B:$F,MATCH('2.kolo'!F$5,'2.kolo'!$B$5:$F$5,0),FALSE),"")</f>
        <v/>
      </c>
      <c r="G28" s="4"/>
      <c r="H28" s="4"/>
      <c r="I28" s="4"/>
      <c r="J28" s="4"/>
      <c r="K28" s="20">
        <f t="shared" si="0"/>
        <v>430</v>
      </c>
    </row>
    <row r="29" spans="1:12">
      <c r="A29" s="4" t="s">
        <v>54</v>
      </c>
      <c r="B29" s="9" t="s">
        <v>61</v>
      </c>
      <c r="C29" s="4">
        <f>IFERROR(VLOOKUP($B29,'seznam hráčů'!$B:$E,MATCH('seznam hráčů'!C$1,'seznam hráčů'!$B$1:$E$1,0),FALSE),"")</f>
        <v>2010</v>
      </c>
      <c r="D29" s="4" t="str">
        <f>IFERROR(VLOOKUP($B29,'seznam hráčů'!$B:$F,MATCH('seznam hráčů'!F$1,'seznam hráčů'!$B$1:$F$1,0),FALSE),"")</f>
        <v>Hořovice</v>
      </c>
      <c r="E29" s="4">
        <f>IFERROR(VLOOKUP($B29,'1.kolo'!$B:$F,MATCH('1.kolo'!F$5,'1.kolo'!$B$5:$F$5,0),FALSE),"")</f>
        <v>410</v>
      </c>
      <c r="F29" s="4">
        <f>IFERROR(VLOOKUP($B29,'2.kolo'!$B:$F,MATCH('2.kolo'!F$5,'2.kolo'!$B$5:$F$5,0),FALSE),"")</f>
        <v>430</v>
      </c>
      <c r="G29" s="4"/>
      <c r="H29" s="4"/>
      <c r="I29" s="4"/>
      <c r="J29" s="4"/>
      <c r="K29" s="20">
        <f t="shared" si="0"/>
        <v>420</v>
      </c>
    </row>
    <row r="30" spans="1:12">
      <c r="A30" s="1"/>
    </row>
    <row r="31" spans="1:12">
      <c r="A31" s="1"/>
    </row>
    <row r="32" spans="1:12">
      <c r="A32" s="1"/>
    </row>
    <row r="33" spans="1:1">
      <c r="A33" s="1"/>
    </row>
  </sheetData>
  <sortState xmlns:xlrd2="http://schemas.microsoft.com/office/spreadsheetml/2017/richdata2" ref="B5:K29">
    <sortCondition descending="1" ref="K5:K29"/>
  </sortState>
  <mergeCells count="2">
    <mergeCell ref="A1:K2"/>
    <mergeCell ref="A3:K3"/>
  </mergeCells>
  <phoneticPr fontId="7" type="noConversion"/>
  <conditionalFormatting sqref="K5:K29">
    <cfRule type="duplicateValues" dxfId="127" priority="393"/>
  </conditionalFormatting>
  <pageMargins left="0.7" right="0.7" top="0.78740157499999996" bottom="0.78740157499999996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8"/>
  <sheetViews>
    <sheetView workbookViewId="0">
      <selection sqref="A1:XFD1048576"/>
    </sheetView>
  </sheetViews>
  <sheetFormatPr defaultRowHeight="15"/>
  <cols>
    <col min="1" max="1" width="8.42578125" customWidth="1"/>
    <col min="2" max="2" width="21.140625" customWidth="1"/>
    <col min="3" max="3" width="6.5703125" customWidth="1"/>
    <col min="4" max="4" width="11.7109375" customWidth="1"/>
    <col min="5" max="11" width="7.140625" customWidth="1"/>
    <col min="12" max="12" width="9" customWidth="1"/>
  </cols>
  <sheetData>
    <row r="1" spans="1:12" ht="14.45" customHeight="1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2" ht="14.45" customHeight="1">
      <c r="A2" s="78"/>
      <c r="B2" s="79"/>
      <c r="C2" s="79"/>
      <c r="D2" s="79"/>
      <c r="E2" s="79"/>
      <c r="F2" s="79"/>
      <c r="G2" s="79"/>
      <c r="H2" s="79"/>
      <c r="I2" s="79"/>
      <c r="J2" s="79"/>
      <c r="K2" s="80"/>
    </row>
    <row r="3" spans="1:12" ht="14.45" customHeight="1">
      <c r="A3" s="84" t="s">
        <v>105</v>
      </c>
      <c r="B3" s="85"/>
      <c r="C3" s="85"/>
      <c r="D3" s="85"/>
      <c r="E3" s="85"/>
      <c r="F3" s="85"/>
      <c r="G3" s="85"/>
      <c r="H3" s="85"/>
      <c r="I3" s="85"/>
      <c r="J3" s="85"/>
      <c r="K3" s="86"/>
    </row>
    <row r="4" spans="1:12">
      <c r="A4" s="3" t="s">
        <v>2</v>
      </c>
      <c r="B4" s="3" t="s">
        <v>93</v>
      </c>
      <c r="C4" s="3" t="s">
        <v>5</v>
      </c>
      <c r="D4" s="3" t="s">
        <v>4</v>
      </c>
      <c r="E4" s="3" t="s">
        <v>94</v>
      </c>
      <c r="F4" s="3" t="s">
        <v>95</v>
      </c>
      <c r="G4" s="3" t="s">
        <v>96</v>
      </c>
      <c r="H4" s="3" t="s">
        <v>97</v>
      </c>
      <c r="I4" s="3" t="s">
        <v>98</v>
      </c>
      <c r="J4" s="3" t="s">
        <v>99</v>
      </c>
      <c r="K4" s="3" t="s">
        <v>7</v>
      </c>
    </row>
    <row r="5" spans="1:12">
      <c r="A5" s="4" t="s">
        <v>9</v>
      </c>
      <c r="B5" s="29" t="s">
        <v>10</v>
      </c>
      <c r="C5" s="4">
        <f>IFERROR(VLOOKUP($B5,'seznam hráčů'!$B:$E,MATCH('seznam hráčů'!C$1,'seznam hráčů'!$B$1:$E$1,0),FALSE),"")</f>
        <v>2010</v>
      </c>
      <c r="D5" s="4" t="str">
        <f>IFERROR(VLOOKUP($B5,'seznam hráčů'!$B:$F,MATCH('seznam hráčů'!F$1,'seznam hráčů'!$B$1:$F$1,0),FALSE),"")</f>
        <v>Záluží</v>
      </c>
      <c r="E5" s="4">
        <f>IFERROR(VLOOKUP($B5,'1.kolo'!$B:$F,MATCH('1.kolo'!F$5,'1.kolo'!$B$5:$F$5,0),FALSE),"")</f>
        <v>1000</v>
      </c>
      <c r="F5" s="4">
        <f>IFERROR(VLOOKUP($B5,'2.kolo'!$B:$F,MATCH('2.kolo'!F$5,'2.kolo'!$B$5:$F$5,0),FALSE),"")</f>
        <v>1000</v>
      </c>
      <c r="G5" s="4"/>
      <c r="H5" s="4"/>
      <c r="I5" s="4"/>
      <c r="J5" s="4"/>
      <c r="K5" s="20">
        <f t="shared" ref="K5:K34" si="0">AVERAGE(E5:J5)</f>
        <v>1000</v>
      </c>
    </row>
    <row r="6" spans="1:12">
      <c r="A6" s="4" t="s">
        <v>106</v>
      </c>
      <c r="B6" s="29" t="s">
        <v>12</v>
      </c>
      <c r="C6" s="4">
        <f>IFERROR(VLOOKUP($B6,'seznam hráčů'!$B:$E,MATCH('seznam hráčů'!C$1,'seznam hráčů'!$B$1:$E$1,0),FALSE),"")</f>
        <v>2007</v>
      </c>
      <c r="D6" s="4" t="str">
        <f>IFERROR(VLOOKUP($B6,'seznam hráčů'!$B:$F,MATCH('seznam hráčů'!F$1,'seznam hráčů'!$B$1:$F$1,0),FALSE),"")</f>
        <v>Olešná</v>
      </c>
      <c r="E6" s="4">
        <f>IFERROR(VLOOKUP($B6,'1.kolo'!$B:$F,MATCH('1.kolo'!F$5,'1.kolo'!$B$5:$F$5,0),FALSE),"")</f>
        <v>970</v>
      </c>
      <c r="F6" s="4">
        <f>IFERROR(VLOOKUP($B6,'2.kolo'!$B:$F,MATCH('2.kolo'!F$5,'2.kolo'!$B$5:$F$5,0),FALSE),"")</f>
        <v>970</v>
      </c>
      <c r="G6" s="4"/>
      <c r="H6" s="4"/>
      <c r="I6" s="4"/>
      <c r="J6" s="4"/>
      <c r="K6" s="20">
        <f t="shared" si="0"/>
        <v>970</v>
      </c>
    </row>
    <row r="7" spans="1:12">
      <c r="A7" s="4" t="s">
        <v>106</v>
      </c>
      <c r="B7" s="9" t="s">
        <v>70</v>
      </c>
      <c r="C7" s="4">
        <f>IFERROR(VLOOKUP($B7,'seznam hráčů'!$B:$E,MATCH('seznam hráčů'!C$1,'seznam hráčů'!$B$1:$E$1,0),FALSE),"")</f>
        <v>2007</v>
      </c>
      <c r="D7" s="4" t="str">
        <f>IFERROR(VLOOKUP($B7,'seznam hráčů'!$B:$F,MATCH('seznam hráčů'!F$1,'seznam hráčů'!$B$1:$F$1,0),FALSE),"")</f>
        <v>Žebrák</v>
      </c>
      <c r="E7" s="4" t="str">
        <f>IFERROR(VLOOKUP($B7,'1.kolo'!$B:$F,MATCH('1.kolo'!F$5,'1.kolo'!$B$5:$F$5,0),FALSE),"")</f>
        <v/>
      </c>
      <c r="F7" s="4">
        <f>IFERROR(VLOOKUP($B7,'2.kolo'!$B:$F,MATCH('2.kolo'!F$5,'2.kolo'!$B$5:$F$5,0),FALSE),"")</f>
        <v>940</v>
      </c>
      <c r="G7" s="4"/>
      <c r="H7" s="4"/>
      <c r="I7" s="4"/>
      <c r="J7" s="4"/>
      <c r="K7" s="20">
        <f t="shared" si="0"/>
        <v>940</v>
      </c>
    </row>
    <row r="8" spans="1:12">
      <c r="A8" s="4" t="s">
        <v>107</v>
      </c>
      <c r="B8" s="29" t="s">
        <v>14</v>
      </c>
      <c r="C8" s="4">
        <f>IFERROR(VLOOKUP($B8,'seznam hráčů'!$B:$E,MATCH('seznam hráčů'!C$1,'seznam hráčů'!$B$1:$E$1,0),FALSE),"")</f>
        <v>2010</v>
      </c>
      <c r="D8" s="4" t="str">
        <f>IFERROR(VLOOKUP($B8,'seznam hráčů'!$B:$F,MATCH('seznam hráčů'!F$1,'seznam hráčů'!$B$1:$F$1,0),FALSE),"")</f>
        <v>Kr.Dvůr</v>
      </c>
      <c r="E8" s="4">
        <f>IFERROR(VLOOKUP($B8,'1.kolo'!$B:$F,MATCH('1.kolo'!F$5,'1.kolo'!$B$5:$F$5,0),FALSE),"")</f>
        <v>940</v>
      </c>
      <c r="F8" s="4">
        <f>IFERROR(VLOOKUP($B8,'2.kolo'!$B:$F,MATCH('2.kolo'!F$5,'2.kolo'!$B$5:$F$5,0),FALSE),"")</f>
        <v>850</v>
      </c>
      <c r="G8" s="4"/>
      <c r="H8" s="4"/>
      <c r="I8" s="4"/>
      <c r="J8" s="4"/>
      <c r="K8" s="20">
        <f t="shared" si="0"/>
        <v>895</v>
      </c>
    </row>
    <row r="9" spans="1:12">
      <c r="A9" s="4" t="s">
        <v>107</v>
      </c>
      <c r="B9" s="29" t="s">
        <v>16</v>
      </c>
      <c r="C9" s="4">
        <f>IFERROR(VLOOKUP($B9,'seznam hráčů'!$B:$E,MATCH('seznam hráčů'!C$1,'seznam hráčů'!$B$1:$E$1,0),FALSE),"")</f>
        <v>2009</v>
      </c>
      <c r="D9" s="4" t="str">
        <f>IFERROR(VLOOKUP($B9,'seznam hráčů'!$B:$F,MATCH('seznam hráčů'!F$1,'seznam hráčů'!$B$1:$F$1,0),FALSE),"")</f>
        <v>Kr.Dvůr</v>
      </c>
      <c r="E9" s="4">
        <f>IFERROR(VLOOKUP($B9,'1.kolo'!$B:$F,MATCH('1.kolo'!F$5,'1.kolo'!$B$5:$F$5,0),FALSE),"")</f>
        <v>910</v>
      </c>
      <c r="F9" s="4">
        <f>IFERROR(VLOOKUP($B9,'2.kolo'!$B:$F,MATCH('2.kolo'!F$5,'2.kolo'!$B$5:$F$5,0),FALSE),"")</f>
        <v>880</v>
      </c>
      <c r="G9" s="4"/>
      <c r="H9" s="4"/>
      <c r="I9" s="4"/>
      <c r="J9" s="4"/>
      <c r="K9" s="20">
        <f t="shared" si="0"/>
        <v>895</v>
      </c>
    </row>
    <row r="10" spans="1:12">
      <c r="A10" s="4" t="s">
        <v>107</v>
      </c>
      <c r="B10" s="29" t="s">
        <v>18</v>
      </c>
      <c r="C10" s="4">
        <f>IFERROR(VLOOKUP($B10,'seznam hráčů'!$B:$E,MATCH('seznam hráčů'!C$1,'seznam hráčů'!$B$1:$E$1,0),FALSE),"")</f>
        <v>2008</v>
      </c>
      <c r="D10" s="4" t="str">
        <f>IFERROR(VLOOKUP($B10,'seznam hráčů'!$B:$F,MATCH('seznam hráčů'!F$1,'seznam hráčů'!$B$1:$F$1,0),FALSE),"")</f>
        <v>Olešná</v>
      </c>
      <c r="E10" s="4">
        <f>IFERROR(VLOOKUP($B10,'1.kolo'!$B:$F,MATCH('1.kolo'!F$5,'1.kolo'!$B$5:$F$5,0),FALSE),"")</f>
        <v>880</v>
      </c>
      <c r="F10" s="4">
        <f>IFERROR(VLOOKUP($B10,'2.kolo'!$B:$F,MATCH('2.kolo'!F$5,'2.kolo'!$B$5:$F$5,0),FALSE),"")</f>
        <v>910</v>
      </c>
      <c r="G10" s="4"/>
      <c r="H10" s="4"/>
      <c r="I10" s="4"/>
      <c r="J10" s="4"/>
      <c r="K10" s="20">
        <f t="shared" si="0"/>
        <v>895</v>
      </c>
    </row>
    <row r="11" spans="1:12">
      <c r="A11" s="4" t="s">
        <v>21</v>
      </c>
      <c r="B11" s="29" t="s">
        <v>20</v>
      </c>
      <c r="C11" s="4">
        <f>IFERROR(VLOOKUP($B11,'seznam hráčů'!$B:$E,MATCH('seznam hráčů'!C$1,'seznam hráčů'!$B$1:$E$1,0),FALSE),"")</f>
        <v>2008</v>
      </c>
      <c r="D11" s="4" t="str">
        <f>IFERROR(VLOOKUP($B11,'seznam hráčů'!$B:$F,MATCH('seznam hráčů'!F$1,'seznam hráčů'!$B$1:$F$1,0),FALSE),"")</f>
        <v>Olešná</v>
      </c>
      <c r="E11" s="4">
        <f>IFERROR(VLOOKUP($B11,'1.kolo'!$B:$F,MATCH('1.kolo'!F$5,'1.kolo'!$B$5:$F$5,0),FALSE),"")</f>
        <v>850</v>
      </c>
      <c r="F11" s="4" t="str">
        <f>IFERROR(VLOOKUP($B11,'2.kolo'!$B:$F,MATCH('2.kolo'!F$5,'2.kolo'!$B$5:$F$5,0),FALSE),"")</f>
        <v/>
      </c>
      <c r="G11" s="4"/>
      <c r="H11" s="4"/>
      <c r="I11" s="4"/>
      <c r="J11" s="4"/>
      <c r="K11" s="20">
        <f t="shared" si="0"/>
        <v>850</v>
      </c>
    </row>
    <row r="12" spans="1:12">
      <c r="A12" s="4" t="s">
        <v>23</v>
      </c>
      <c r="B12" s="29" t="s">
        <v>27</v>
      </c>
      <c r="C12" s="4">
        <f>IFERROR(VLOOKUP($B12,'seznam hráčů'!$B:$E,MATCH('seznam hráčů'!C$1,'seznam hráčů'!$B$1:$E$1,0),FALSE),"")</f>
        <v>2009</v>
      </c>
      <c r="D12" s="4" t="str">
        <f>IFERROR(VLOOKUP($B12,'seznam hráčů'!$B:$F,MATCH('seznam hráčů'!F$1,'seznam hráčů'!$B$1:$F$1,0),FALSE),"")</f>
        <v>Kr.Dvůr</v>
      </c>
      <c r="E12" s="4">
        <f>IFERROR(VLOOKUP($B12,'1.kolo'!$B:$F,MATCH('1.kolo'!F$5,'1.kolo'!$B$5:$F$5,0),FALSE),"")</f>
        <v>820</v>
      </c>
      <c r="F12" s="4">
        <f>IFERROR(VLOOKUP($B12,'2.kolo'!$B:$F,MATCH('2.kolo'!F$5,'2.kolo'!$B$5:$F$5,0),FALSE),"")</f>
        <v>820</v>
      </c>
      <c r="G12" s="4"/>
      <c r="H12" s="4"/>
      <c r="I12" s="4"/>
      <c r="J12" s="4"/>
      <c r="K12" s="20">
        <f t="shared" si="0"/>
        <v>820</v>
      </c>
      <c r="L12" s="62" t="s">
        <v>101</v>
      </c>
    </row>
    <row r="13" spans="1:12">
      <c r="A13" s="4" t="s">
        <v>108</v>
      </c>
      <c r="B13" s="29" t="s">
        <v>24</v>
      </c>
      <c r="C13" s="4">
        <f>IFERROR(VLOOKUP($B13,'seznam hráčů'!$B:$E,MATCH('seznam hráčů'!C$1,'seznam hráčů'!$B$1:$E$1,0),FALSE),"")</f>
        <v>2007</v>
      </c>
      <c r="D13" s="4" t="str">
        <f>IFERROR(VLOOKUP($B13,'seznam hráčů'!$B:$F,MATCH('seznam hráčů'!F$1,'seznam hráčů'!$B$1:$F$1,0),FALSE),"")</f>
        <v>Žebrák</v>
      </c>
      <c r="E13" s="4">
        <f>IFERROR(VLOOKUP($B13,'1.kolo'!$B:$F,MATCH('1.kolo'!F$5,'1.kolo'!$B$5:$F$5,0),FALSE),"")</f>
        <v>790</v>
      </c>
      <c r="F13" s="4" t="str">
        <f>IFERROR(VLOOKUP($B13,'2.kolo'!$B:$F,MATCH('2.kolo'!F$5,'2.kolo'!$B$5:$F$5,0),FALSE),"")</f>
        <v/>
      </c>
      <c r="G13" s="9"/>
      <c r="H13" s="9"/>
      <c r="I13" s="9"/>
      <c r="J13" s="9"/>
      <c r="K13" s="20">
        <f t="shared" si="0"/>
        <v>790</v>
      </c>
      <c r="L13" s="62"/>
    </row>
    <row r="14" spans="1:12">
      <c r="A14" s="4" t="s">
        <v>108</v>
      </c>
      <c r="B14" s="29" t="s">
        <v>29</v>
      </c>
      <c r="C14" s="4">
        <f>IFERROR(VLOOKUP($B14,'seznam hráčů'!$B:$E,MATCH('seznam hráčů'!C$1,'seznam hráčů'!$B$1:$E$1,0),FALSE),"")</f>
        <v>2009</v>
      </c>
      <c r="D14" s="4" t="str">
        <f>IFERROR(VLOOKUP($B14,'seznam hráčů'!$B:$F,MATCH('seznam hráčů'!F$1,'seznam hráčů'!$B$1:$F$1,0),FALSE),"")</f>
        <v>Hořovice</v>
      </c>
      <c r="E14" s="4">
        <f>IFERROR(VLOOKUP($B14,'1.kolo'!$B:$F,MATCH('1.kolo'!F$5,'1.kolo'!$B$5:$F$5,0),FALSE),"")</f>
        <v>790</v>
      </c>
      <c r="F14" s="4">
        <f>IFERROR(VLOOKUP($B14,'2.kolo'!$B:$F,MATCH('2.kolo'!F$5,'2.kolo'!$B$5:$F$5,0),FALSE),"")</f>
        <v>790</v>
      </c>
      <c r="G14" s="9"/>
      <c r="H14" s="9"/>
      <c r="I14" s="9"/>
      <c r="J14" s="9"/>
      <c r="K14" s="20">
        <f t="shared" si="0"/>
        <v>790</v>
      </c>
      <c r="L14" s="62" t="s">
        <v>101</v>
      </c>
    </row>
    <row r="15" spans="1:12">
      <c r="A15" s="4" t="s">
        <v>108</v>
      </c>
      <c r="B15" s="9" t="s">
        <v>71</v>
      </c>
      <c r="C15" s="4">
        <f>IFERROR(VLOOKUP($B15,'seznam hráčů'!$B:$E,MATCH('seznam hráčů'!C$1,'seznam hráčů'!$B$1:$E$1,0),FALSE),"")</f>
        <v>2007</v>
      </c>
      <c r="D15" s="4" t="str">
        <f>IFERROR(VLOOKUP($B15,'seznam hráčů'!$B:$F,MATCH('seznam hráčů'!F$1,'seznam hráčů'!$B$1:$F$1,0),FALSE),"")</f>
        <v>Zdice</v>
      </c>
      <c r="E15" s="4" t="str">
        <f>IFERROR(VLOOKUP($B15,'1.kolo'!$B:$F,MATCH('1.kolo'!F$5,'1.kolo'!$B$5:$F$5,0),FALSE),"")</f>
        <v/>
      </c>
      <c r="F15" s="4">
        <f>IFERROR(VLOOKUP($B15,'2.kolo'!$B:$F,MATCH('2.kolo'!F$5,'2.kolo'!$B$5:$F$5,0),FALSE),"")</f>
        <v>790</v>
      </c>
      <c r="G15" s="4"/>
      <c r="H15" s="4"/>
      <c r="I15" s="4"/>
      <c r="J15" s="4"/>
      <c r="K15" s="20">
        <f t="shared" si="0"/>
        <v>790</v>
      </c>
      <c r="L15" s="62" t="s">
        <v>102</v>
      </c>
    </row>
    <row r="16" spans="1:12">
      <c r="A16" s="4" t="s">
        <v>109</v>
      </c>
      <c r="B16" s="29" t="s">
        <v>22</v>
      </c>
      <c r="C16" s="4">
        <f>IFERROR(VLOOKUP($B16,'seznam hráčů'!$B:$E,MATCH('seznam hráčů'!C$1,'seznam hráčů'!$B$1:$E$1,0),FALSE),"")</f>
        <v>2009</v>
      </c>
      <c r="D16" s="4" t="str">
        <f>IFERROR(VLOOKUP($B16,'seznam hráčů'!$B:$F,MATCH('seznam hráčů'!F$1,'seznam hráčů'!$B$1:$F$1,0),FALSE),"")</f>
        <v>Libomyšl</v>
      </c>
      <c r="E16" s="4">
        <f>IFERROR(VLOOKUP($B16,'1.kolo'!$B:$F,MATCH('1.kolo'!F$5,'1.kolo'!$B$5:$F$5,0),FALSE),"")</f>
        <v>820</v>
      </c>
      <c r="F16" s="4">
        <f>IFERROR(VLOOKUP($B16,'2.kolo'!$B:$F,MATCH('2.kolo'!F$5,'2.kolo'!$B$5:$F$5,0),FALSE),"")</f>
        <v>700</v>
      </c>
      <c r="G16" s="4"/>
      <c r="H16" s="4"/>
      <c r="I16" s="4"/>
      <c r="J16" s="4"/>
      <c r="K16" s="20">
        <f t="shared" si="0"/>
        <v>760</v>
      </c>
    </row>
    <row r="17" spans="1:12">
      <c r="A17" s="4" t="s">
        <v>109</v>
      </c>
      <c r="B17" s="9" t="s">
        <v>72</v>
      </c>
      <c r="C17" s="4">
        <f>IFERROR(VLOOKUP($B17,'seznam hráčů'!$B:$E,MATCH('seznam hráčů'!C$1,'seznam hráčů'!$B$1:$E$1,0),FALSE),"")</f>
        <v>2010</v>
      </c>
      <c r="D17" s="4" t="str">
        <f>IFERROR(VLOOKUP($B17,'seznam hráčů'!$B:$F,MATCH('seznam hráčů'!F$1,'seznam hráčů'!$B$1:$F$1,0),FALSE),"")</f>
        <v>Hořovice</v>
      </c>
      <c r="E17" s="4" t="str">
        <f>IFERROR(VLOOKUP($B17,'1.kolo'!$B:$F,MATCH('1.kolo'!F$5,'1.kolo'!$B$5:$F$5,0),FALSE),"")</f>
        <v/>
      </c>
      <c r="F17" s="4">
        <f>IFERROR(VLOOKUP($B17,'2.kolo'!$B:$F,MATCH('2.kolo'!F$5,'2.kolo'!$B$5:$F$5,0),FALSE),"")</f>
        <v>760</v>
      </c>
      <c r="G17" s="9"/>
      <c r="H17" s="9"/>
      <c r="I17" s="9"/>
      <c r="J17" s="9"/>
      <c r="K17" s="20">
        <f t="shared" si="0"/>
        <v>760</v>
      </c>
    </row>
    <row r="18" spans="1:12">
      <c r="A18" s="4" t="s">
        <v>110</v>
      </c>
      <c r="B18" s="9" t="s">
        <v>33</v>
      </c>
      <c r="C18" s="4">
        <f>IFERROR(VLOOKUP($B18,'seznam hráčů'!$B:$E,MATCH('seznam hráčů'!C$1,'seznam hráčů'!$B$1:$E$1,0),FALSE),"")</f>
        <v>2010</v>
      </c>
      <c r="D18" s="4" t="str">
        <f>IFERROR(VLOOKUP($B18,'seznam hráčů'!$B:$F,MATCH('seznam hráčů'!F$1,'seznam hráčů'!$B$1:$F$1,0),FALSE),"")</f>
        <v>Zdice</v>
      </c>
      <c r="E18" s="4">
        <f>IFERROR(VLOOKUP($B18,'1.kolo'!$B:$F,MATCH('1.kolo'!F$5,'1.kolo'!$B$5:$F$5,0),FALSE),"")</f>
        <v>730</v>
      </c>
      <c r="F18" s="4" t="str">
        <f>IFERROR(VLOOKUP($B18,'2.kolo'!$B:$F,MATCH('2.kolo'!F$5,'2.kolo'!$B$5:$F$5,0),FALSE),"")</f>
        <v/>
      </c>
      <c r="G18" s="4"/>
      <c r="H18" s="4"/>
      <c r="I18" s="4"/>
      <c r="J18" s="4"/>
      <c r="K18" s="20">
        <f t="shared" si="0"/>
        <v>730</v>
      </c>
    </row>
    <row r="19" spans="1:12">
      <c r="A19" s="4" t="s">
        <v>110</v>
      </c>
      <c r="B19" s="9" t="s">
        <v>40</v>
      </c>
      <c r="C19" s="4">
        <f>IFERROR(VLOOKUP($B19,'seznam hráčů'!$B:$E,MATCH('seznam hráčů'!C$1,'seznam hráčů'!$B$1:$E$1,0),FALSE),"")</f>
        <v>2009</v>
      </c>
      <c r="D19" s="4" t="str">
        <f>IFERROR(VLOOKUP($B19,'seznam hráčů'!$B:$F,MATCH('seznam hráčů'!F$1,'seznam hráčů'!$B$1:$F$1,0),FALSE),"")</f>
        <v>Lochovice</v>
      </c>
      <c r="E19" s="4">
        <f>IFERROR(VLOOKUP($B19,'1.kolo'!$B:$F,MATCH('1.kolo'!F$5,'1.kolo'!$B$5:$F$5,0),FALSE),"")</f>
        <v>640</v>
      </c>
      <c r="F19" s="4">
        <f>IFERROR(VLOOKUP($B19,'2.kolo'!$B:$F,MATCH('2.kolo'!F$5,'2.kolo'!$B$5:$F$5,0),FALSE),"")</f>
        <v>820</v>
      </c>
      <c r="G19" s="9"/>
      <c r="H19" s="9"/>
      <c r="I19" s="9"/>
      <c r="J19" s="9"/>
      <c r="K19" s="20">
        <f t="shared" si="0"/>
        <v>730</v>
      </c>
      <c r="L19" s="62" t="s">
        <v>102</v>
      </c>
    </row>
    <row r="20" spans="1:12">
      <c r="A20" s="4" t="s">
        <v>73</v>
      </c>
      <c r="B20" s="29" t="s">
        <v>31</v>
      </c>
      <c r="C20" s="4">
        <f>IFERROR(VLOOKUP($B20,'seznam hráčů'!$B:$E,MATCH('seznam hráčů'!C$1,'seznam hráčů'!$B$1:$E$1,0),FALSE),"")</f>
        <v>2006</v>
      </c>
      <c r="D20" s="4" t="str">
        <f>IFERROR(VLOOKUP($B20,'seznam hráčů'!$B:$F,MATCH('seznam hráčů'!F$1,'seznam hráčů'!$B$1:$F$1,0),FALSE),"")</f>
        <v>Olešná</v>
      </c>
      <c r="E20" s="4">
        <f>IFERROR(VLOOKUP($B20,'1.kolo'!$B:$F,MATCH('1.kolo'!F$5,'1.kolo'!$B$5:$F$5,0),FALSE),"")</f>
        <v>760</v>
      </c>
      <c r="F20" s="4">
        <f>IFERROR(VLOOKUP($B20,'2.kolo'!$B:$F,MATCH('2.kolo'!F$5,'2.kolo'!$B$5:$F$5,0),FALSE),"")</f>
        <v>670</v>
      </c>
      <c r="G20" s="4"/>
      <c r="H20" s="4"/>
      <c r="I20" s="4"/>
      <c r="J20" s="4"/>
      <c r="K20" s="20">
        <f t="shared" si="0"/>
        <v>715</v>
      </c>
    </row>
    <row r="21" spans="1:12">
      <c r="A21" s="4" t="s">
        <v>39</v>
      </c>
      <c r="B21" s="29" t="s">
        <v>42</v>
      </c>
      <c r="C21" s="4">
        <f>IFERROR(VLOOKUP($B21,'seznam hráčů'!$B:$E,MATCH('seznam hráčů'!C$1,'seznam hráčů'!$B$1:$E$1,0),FALSE),"")</f>
        <v>2009</v>
      </c>
      <c r="D21" s="4" t="str">
        <f>IFERROR(VLOOKUP($B21,'seznam hráčů'!$B:$F,MATCH('seznam hráčů'!F$1,'seznam hráčů'!$B$1:$F$1,0),FALSE),"")</f>
        <v>Olešná</v>
      </c>
      <c r="E21" s="4">
        <f>IFERROR(VLOOKUP($B21,'1.kolo'!$B:$F,MATCH('1.kolo'!F$5,'1.kolo'!$B$5:$F$5,0),FALSE),"")</f>
        <v>610</v>
      </c>
      <c r="F21" s="4">
        <f>IFERROR(VLOOKUP($B21,'2.kolo'!$B:$F,MATCH('2.kolo'!F$5,'2.kolo'!$B$5:$F$5,0),FALSE),"")</f>
        <v>730</v>
      </c>
      <c r="G21" s="4"/>
      <c r="H21" s="4"/>
      <c r="I21" s="4"/>
      <c r="J21" s="4"/>
      <c r="K21" s="20">
        <f t="shared" si="0"/>
        <v>670</v>
      </c>
    </row>
    <row r="22" spans="1:12">
      <c r="A22" s="4" t="s">
        <v>111</v>
      </c>
      <c r="B22" s="29" t="s">
        <v>35</v>
      </c>
      <c r="C22" s="4">
        <f>IFERROR(VLOOKUP($B22,'seznam hráčů'!$B:$E,MATCH('seznam hráčů'!C$1,'seznam hráčů'!$B$1:$E$1,0),FALSE),"")</f>
        <v>2006</v>
      </c>
      <c r="D22" s="4" t="str">
        <f>IFERROR(VLOOKUP($B22,'seznam hráčů'!$B:$F,MATCH('seznam hráčů'!F$1,'seznam hráčů'!$B$1:$F$1,0),FALSE),"")</f>
        <v>Olešná</v>
      </c>
      <c r="E22" s="4">
        <f>IFERROR(VLOOKUP($B22,'1.kolo'!$B:$F,MATCH('1.kolo'!F$5,'1.kolo'!$B$5:$F$5,0),FALSE),"")</f>
        <v>700</v>
      </c>
      <c r="F22" s="4">
        <f>IFERROR(VLOOKUP($B22,'2.kolo'!$B:$F,MATCH('2.kolo'!F$5,'2.kolo'!$B$5:$F$5,0),FALSE),"")</f>
        <v>580</v>
      </c>
      <c r="G22" s="9"/>
      <c r="H22" s="9"/>
      <c r="I22" s="9"/>
      <c r="J22" s="9"/>
      <c r="K22" s="20">
        <f t="shared" si="0"/>
        <v>640</v>
      </c>
    </row>
    <row r="23" spans="1:12">
      <c r="A23" s="4" t="s">
        <v>111</v>
      </c>
      <c r="B23" s="9" t="s">
        <v>74</v>
      </c>
      <c r="C23" s="4">
        <f>IFERROR(VLOOKUP($B23,'seznam hráčů'!$B:$E,MATCH('seznam hráčů'!C$1,'seznam hráčů'!$B$1:$E$1,0),FALSE),"")</f>
        <v>2007</v>
      </c>
      <c r="D23" s="4" t="str">
        <f>IFERROR(VLOOKUP($B23,'seznam hráčů'!$B:$F,MATCH('seznam hráčů'!F$1,'seznam hráčů'!$B$1:$F$1,0),FALSE),"")</f>
        <v>Žebrák</v>
      </c>
      <c r="E23" s="4" t="str">
        <f>IFERROR(VLOOKUP($B23,'1.kolo'!$B:$F,MATCH('1.kolo'!F$5,'1.kolo'!$B$5:$F$5,0),FALSE),"")</f>
        <v/>
      </c>
      <c r="F23" s="4">
        <f>IFERROR(VLOOKUP($B23,'2.kolo'!$B:$F,MATCH('2.kolo'!F$5,'2.kolo'!$B$5:$F$5,0),FALSE),"")</f>
        <v>640</v>
      </c>
      <c r="G23" s="4"/>
      <c r="H23" s="4"/>
      <c r="I23" s="4"/>
      <c r="J23" s="4"/>
      <c r="K23" s="20">
        <f t="shared" si="0"/>
        <v>640</v>
      </c>
      <c r="L23" s="62" t="s">
        <v>101</v>
      </c>
    </row>
    <row r="24" spans="1:12">
      <c r="A24" s="4" t="s">
        <v>45</v>
      </c>
      <c r="B24" s="9" t="s">
        <v>75</v>
      </c>
      <c r="C24" s="4">
        <f>IFERROR(VLOOKUP($B24,'seznam hráčů'!$B:$E,MATCH('seznam hráčů'!C$1,'seznam hráčů'!$B$1:$E$1,0),FALSE),"")</f>
        <v>2011</v>
      </c>
      <c r="D24" s="4" t="str">
        <f>IFERROR(VLOOKUP($B24,'seznam hráčů'!$B:$F,MATCH('seznam hráčů'!F$1,'seznam hráčů'!$B$1:$F$1,0),FALSE),"")</f>
        <v>Zdice</v>
      </c>
      <c r="E24" s="4" t="str">
        <f>IFERROR(VLOOKUP($B24,'1.kolo'!$B:$F,MATCH('1.kolo'!F$5,'1.kolo'!$B$5:$F$5,0),FALSE),"")</f>
        <v/>
      </c>
      <c r="F24" s="4">
        <f>IFERROR(VLOOKUP($B24,'2.kolo'!$B:$F,MATCH('2.kolo'!F$5,'2.kolo'!$B$5:$F$5,0),FALSE),"")</f>
        <v>610</v>
      </c>
      <c r="G24" s="4"/>
      <c r="H24" s="4"/>
      <c r="I24" s="4"/>
      <c r="J24" s="4"/>
      <c r="K24" s="20">
        <f t="shared" si="0"/>
        <v>610</v>
      </c>
      <c r="L24" s="62" t="s">
        <v>101</v>
      </c>
    </row>
    <row r="25" spans="1:12">
      <c r="A25" s="4" t="s">
        <v>47</v>
      </c>
      <c r="B25" s="29" t="s">
        <v>37</v>
      </c>
      <c r="C25" s="4">
        <f>IFERROR(VLOOKUP($B25,'seznam hráčů'!$B:$E,MATCH('seznam hráčů'!C$1,'seznam hráčů'!$B$1:$E$1,0),FALSE),"")</f>
        <v>2007</v>
      </c>
      <c r="D25" s="4" t="str">
        <f>IFERROR(VLOOKUP($B25,'seznam hráčů'!$B:$F,MATCH('seznam hráčů'!F$1,'seznam hráčů'!$B$1:$F$1,0),FALSE),"")</f>
        <v>Žebrák</v>
      </c>
      <c r="E25" s="4">
        <f>IFERROR(VLOOKUP($B25,'1.kolo'!$B:$F,MATCH('1.kolo'!F$5,'1.kolo'!$B$5:$F$5,0),FALSE),"")</f>
        <v>670</v>
      </c>
      <c r="F25" s="4">
        <f>IFERROR(VLOOKUP($B25,'2.kolo'!$B:$F,MATCH('2.kolo'!F$5,'2.kolo'!$B$5:$F$5,0),FALSE),"")</f>
        <v>510</v>
      </c>
      <c r="G25" s="4"/>
      <c r="H25" s="4"/>
      <c r="I25" s="4"/>
      <c r="J25" s="4"/>
      <c r="K25" s="20">
        <f t="shared" si="0"/>
        <v>590</v>
      </c>
    </row>
    <row r="26" spans="1:12">
      <c r="A26" s="4" t="s">
        <v>49</v>
      </c>
      <c r="B26" s="29" t="s">
        <v>44</v>
      </c>
      <c r="C26" s="4">
        <f>IFERROR(VLOOKUP($B26,'seznam hráčů'!$B:$E,MATCH('seznam hráčů'!C$1,'seznam hráčů'!$B$1:$E$1,0),FALSE),"")</f>
        <v>2012</v>
      </c>
      <c r="D26" s="4" t="str">
        <f>IFERROR(VLOOKUP($B26,'seznam hráčů'!$B:$F,MATCH('seznam hráčů'!F$1,'seznam hráčů'!$B$1:$F$1,0),FALSE),"")</f>
        <v>Hořovice</v>
      </c>
      <c r="E26" s="4">
        <f>IFERROR(VLOOKUP($B26,'1.kolo'!$B:$F,MATCH('1.kolo'!F$5,'1.kolo'!$B$5:$F$5,0),FALSE),"")</f>
        <v>580</v>
      </c>
      <c r="F26" s="4" t="str">
        <f>IFERROR(VLOOKUP($B26,'2.kolo'!$B:$F,MATCH('2.kolo'!F$5,'2.kolo'!$B$5:$F$5,0),FALSE),"")</f>
        <v/>
      </c>
      <c r="G26" s="9"/>
      <c r="H26" s="9"/>
      <c r="I26" s="9"/>
      <c r="J26" s="9"/>
      <c r="K26" s="20">
        <f t="shared" si="0"/>
        <v>580</v>
      </c>
    </row>
    <row r="27" spans="1:12">
      <c r="A27" s="4" t="s">
        <v>86</v>
      </c>
      <c r="B27" s="29" t="s">
        <v>46</v>
      </c>
      <c r="C27" s="4">
        <f>IFERROR(VLOOKUP($B27,'seznam hráčů'!$B:$E,MATCH('seznam hráčů'!C$1,'seznam hráčů'!$B$1:$E$1,0),FALSE),"")</f>
        <v>2013</v>
      </c>
      <c r="D27" s="4" t="str">
        <f>IFERROR(VLOOKUP($B27,'seznam hráčů'!$B:$F,MATCH('seznam hráčů'!F$1,'seznam hráčů'!$B$1:$F$1,0),FALSE),"")</f>
        <v>Kr.Dvůr</v>
      </c>
      <c r="E27" s="4">
        <f>IFERROR(VLOOKUP($B27,'1.kolo'!$B:$F,MATCH('1.kolo'!F$5,'1.kolo'!$B$5:$F$5,0),FALSE),"")</f>
        <v>550</v>
      </c>
      <c r="F27" s="4">
        <f>IFERROR(VLOOKUP($B27,'2.kolo'!$B:$F,MATCH('2.kolo'!F$5,'2.kolo'!$B$5:$F$5,0),FALSE),"")</f>
        <v>550</v>
      </c>
      <c r="G27" s="4"/>
      <c r="H27" s="4"/>
      <c r="I27" s="4"/>
      <c r="J27" s="4"/>
      <c r="K27" s="20">
        <f t="shared" si="0"/>
        <v>550</v>
      </c>
    </row>
    <row r="28" spans="1:12">
      <c r="A28" s="4" t="s">
        <v>52</v>
      </c>
      <c r="B28" s="29" t="s">
        <v>48</v>
      </c>
      <c r="C28" s="4">
        <f>IFERROR(VLOOKUP($B28,'seznam hráčů'!$B:$E,MATCH('seznam hráčů'!C$1,'seznam hráčů'!$B$1:$E$1,0),FALSE),"")</f>
        <v>2011</v>
      </c>
      <c r="D28" s="4" t="str">
        <f>IFERROR(VLOOKUP($B28,'seznam hráčů'!$B:$F,MATCH('seznam hráčů'!F$1,'seznam hráčů'!$B$1:$F$1,0),FALSE),"")</f>
        <v>Lochovice</v>
      </c>
      <c r="E28" s="4">
        <f>IFERROR(VLOOKUP($B28,'1.kolo'!$B:$F,MATCH('1.kolo'!F$5,'1.kolo'!$B$5:$F$5,0),FALSE),"")</f>
        <v>530</v>
      </c>
      <c r="F28" s="4">
        <f>IFERROR(VLOOKUP($B28,'2.kolo'!$B:$F,MATCH('2.kolo'!F$5,'2.kolo'!$B$5:$F$5,0),FALSE),"")</f>
        <v>530</v>
      </c>
      <c r="G28" s="4"/>
      <c r="H28" s="4"/>
      <c r="I28" s="4"/>
      <c r="J28" s="4"/>
      <c r="K28" s="20">
        <f t="shared" si="0"/>
        <v>530</v>
      </c>
    </row>
    <row r="29" spans="1:12">
      <c r="A29" s="4" t="s">
        <v>112</v>
      </c>
      <c r="B29" s="29" t="s">
        <v>50</v>
      </c>
      <c r="C29" s="4">
        <f>IFERROR(VLOOKUP($B29,'seznam hráčů'!$B:$E,MATCH('seznam hráčů'!C$1,'seznam hráčů'!$B$1:$E$1,0),FALSE),"")</f>
        <v>2011</v>
      </c>
      <c r="D29" s="4" t="str">
        <f>IFERROR(VLOOKUP($B29,'seznam hráčů'!$B:$F,MATCH('seznam hráčů'!F$1,'seznam hráčů'!$B$1:$F$1,0),FALSE),"")</f>
        <v>Olešná</v>
      </c>
      <c r="E29" s="4">
        <f>IFERROR(VLOOKUP($B29,'1.kolo'!$B:$F,MATCH('1.kolo'!F$5,'1.kolo'!$B$5:$F$5,0),FALSE),"")</f>
        <v>510</v>
      </c>
      <c r="F29" s="4">
        <f>IFERROR(VLOOKUP($B29,'2.kolo'!$B:$F,MATCH('2.kolo'!F$5,'2.kolo'!$B$5:$F$5,0),FALSE),"")</f>
        <v>470</v>
      </c>
      <c r="G29" s="4"/>
      <c r="H29" s="4"/>
      <c r="I29" s="4"/>
      <c r="J29" s="4"/>
      <c r="K29" s="20">
        <f t="shared" si="0"/>
        <v>490</v>
      </c>
      <c r="L29" s="62" t="s">
        <v>104</v>
      </c>
    </row>
    <row r="30" spans="1:12">
      <c r="A30" s="4" t="s">
        <v>112</v>
      </c>
      <c r="B30" s="29" t="s">
        <v>53</v>
      </c>
      <c r="C30" s="4">
        <f>IFERROR(VLOOKUP($B30,'seznam hráčů'!$B:$E,MATCH('seznam hráčů'!C$1,'seznam hráčů'!$B$1:$E$1,0),FALSE),"")</f>
        <v>2008</v>
      </c>
      <c r="D30" s="4" t="str">
        <f>IFERROR(VLOOKUP($B30,'seznam hráčů'!$B:$F,MATCH('seznam hráčů'!F$1,'seznam hráčů'!$B$1:$F$1,0),FALSE),"")</f>
        <v>Žebrák</v>
      </c>
      <c r="E30" s="4">
        <f>IFERROR(VLOOKUP($B30,'1.kolo'!$B:$F,MATCH('1.kolo'!F$5,'1.kolo'!$B$5:$F$5,0),FALSE),"")</f>
        <v>490</v>
      </c>
      <c r="F30" s="4" t="str">
        <f>IFERROR(VLOOKUP($B30,'2.kolo'!$B:$F,MATCH('2.kolo'!F$5,'2.kolo'!$B$5:$F$5,0),FALSE),"")</f>
        <v/>
      </c>
      <c r="G30" s="9"/>
      <c r="H30" s="9"/>
      <c r="I30" s="9"/>
      <c r="J30" s="9"/>
      <c r="K30" s="20">
        <f t="shared" si="0"/>
        <v>490</v>
      </c>
    </row>
    <row r="31" spans="1:12">
      <c r="A31" s="4" t="s">
        <v>58</v>
      </c>
      <c r="B31" s="29" t="s">
        <v>55</v>
      </c>
      <c r="C31" s="4">
        <f>IFERROR(VLOOKUP($B31,'seznam hráčů'!$B:$E,MATCH('seznam hráčů'!C$1,'seznam hráčů'!$B$1:$E$1,0),FALSE),"")</f>
        <v>2011</v>
      </c>
      <c r="D31" s="4" t="str">
        <f>IFERROR(VLOOKUP($B31,'seznam hráčů'!$B:$F,MATCH('seznam hráčů'!F$1,'seznam hráčů'!$B$1:$F$1,0),FALSE),"")</f>
        <v>Hořovice</v>
      </c>
      <c r="E31" s="4">
        <f>IFERROR(VLOOKUP($B31,'1.kolo'!$B:$F,MATCH('1.kolo'!F$5,'1.kolo'!$B$5:$F$5,0),FALSE),"")</f>
        <v>470</v>
      </c>
      <c r="F31" s="4">
        <f>IFERROR(VLOOKUP($B31,'2.kolo'!$B:$F,MATCH('2.kolo'!F$5,'2.kolo'!$B$5:$F$5,0),FALSE),"")</f>
        <v>490</v>
      </c>
      <c r="G31" s="4"/>
      <c r="H31" s="4"/>
      <c r="I31" s="4"/>
      <c r="J31" s="4"/>
      <c r="K31" s="20">
        <f t="shared" si="0"/>
        <v>480</v>
      </c>
      <c r="L31" s="62" t="s">
        <v>104</v>
      </c>
    </row>
    <row r="32" spans="1:12">
      <c r="A32" s="4" t="s">
        <v>113</v>
      </c>
      <c r="B32" s="9" t="s">
        <v>57</v>
      </c>
      <c r="C32" s="4">
        <f>IFERROR(VLOOKUP($B32,'seznam hráčů'!$B:$E,MATCH('seznam hráčů'!C$1,'seznam hráčů'!$B$1:$E$1,0),FALSE),"")</f>
        <v>2014</v>
      </c>
      <c r="D32" s="4" t="str">
        <f>IFERROR(VLOOKUP($B32,'seznam hráčů'!$B:$F,MATCH('seznam hráčů'!F$1,'seznam hráčů'!$B$1:$F$1,0),FALSE),"")</f>
        <v>Hořovice</v>
      </c>
      <c r="E32" s="4">
        <f>IFERROR(VLOOKUP($B32,'1.kolo'!$B:$F,MATCH('1.kolo'!F$5,'1.kolo'!$B$5:$F$5,0),FALSE),"")</f>
        <v>450</v>
      </c>
      <c r="F32" s="4" t="str">
        <f>IFERROR(VLOOKUP($B32,'2.kolo'!$B:$F,MATCH('2.kolo'!F$5,'2.kolo'!$B$5:$F$5,0),FALSE),"")</f>
        <v/>
      </c>
      <c r="G32" s="4"/>
      <c r="H32" s="4"/>
      <c r="I32" s="4"/>
      <c r="J32" s="4"/>
      <c r="K32" s="20">
        <f t="shared" si="0"/>
        <v>450</v>
      </c>
    </row>
    <row r="33" spans="1:11">
      <c r="A33" s="4" t="s">
        <v>113</v>
      </c>
      <c r="B33" s="9" t="s">
        <v>76</v>
      </c>
      <c r="C33" s="4">
        <f>IFERROR(VLOOKUP($B33,'seznam hráčů'!$B:$E,MATCH('seznam hráčů'!C$1,'seznam hráčů'!$B$1:$E$1,0),FALSE),"")</f>
        <v>2010</v>
      </c>
      <c r="D33" s="4" t="str">
        <f>IFERROR(VLOOKUP($B33,'seznam hráčů'!$B:$F,MATCH('seznam hráčů'!F$1,'seznam hráčů'!$B$1:$F$1,0),FALSE),"")</f>
        <v>Nižbor</v>
      </c>
      <c r="E33" s="4" t="str">
        <f>IFERROR(VLOOKUP($B33,'1.kolo'!$B:$F,MATCH('1.kolo'!F$5,'1.kolo'!$B$5:$F$5,0),FALSE),"")</f>
        <v/>
      </c>
      <c r="F33" s="4">
        <f>IFERROR(VLOOKUP($B33,'2.kolo'!$B:$F,MATCH('2.kolo'!F$5,'2.kolo'!$B$5:$F$5,0),FALSE),"")</f>
        <v>450</v>
      </c>
      <c r="G33" s="4"/>
      <c r="H33" s="4"/>
      <c r="I33" s="4"/>
      <c r="J33" s="4"/>
      <c r="K33" s="20">
        <f t="shared" si="0"/>
        <v>450</v>
      </c>
    </row>
    <row r="34" spans="1:11">
      <c r="A34" s="4" t="s">
        <v>90</v>
      </c>
      <c r="B34" s="29" t="s">
        <v>59</v>
      </c>
      <c r="C34" s="4">
        <f>IFERROR(VLOOKUP($B34,'seznam hráčů'!$B:$E,MATCH('seznam hráčů'!C$1,'seznam hráčů'!$B$1:$E$1,0),FALSE),"")</f>
        <v>2008</v>
      </c>
      <c r="D34" s="4" t="str">
        <f>IFERROR(VLOOKUP($B34,'seznam hráčů'!$B:$F,MATCH('seznam hráčů'!F$1,'seznam hráčů'!$B$1:$F$1,0),FALSE),"")</f>
        <v>Kr.Dvůr</v>
      </c>
      <c r="E34" s="4">
        <f>IFERROR(VLOOKUP($B34,'1.kolo'!$B:$F,MATCH('1.kolo'!F$5,'1.kolo'!$B$5:$F$5,0),FALSE),"")</f>
        <v>430</v>
      </c>
      <c r="F34" s="4" t="str">
        <f>IFERROR(VLOOKUP($B34,'2.kolo'!$B:$F,MATCH('2.kolo'!F$5,'2.kolo'!$B$5:$F$5,0),FALSE),"")</f>
        <v/>
      </c>
      <c r="G34" s="4"/>
      <c r="H34" s="4"/>
      <c r="I34" s="4"/>
      <c r="J34" s="4"/>
      <c r="K34" s="20">
        <f t="shared" si="0"/>
        <v>430</v>
      </c>
    </row>
    <row r="35" spans="1:11">
      <c r="A35" s="3" t="s">
        <v>2</v>
      </c>
      <c r="B35" s="3" t="s">
        <v>93</v>
      </c>
      <c r="C35" s="3" t="s">
        <v>5</v>
      </c>
      <c r="D35" s="3" t="s">
        <v>4</v>
      </c>
      <c r="E35" s="3" t="s">
        <v>94</v>
      </c>
      <c r="F35" s="3" t="s">
        <v>95</v>
      </c>
      <c r="G35" s="3" t="s">
        <v>96</v>
      </c>
      <c r="H35" s="3" t="s">
        <v>97</v>
      </c>
      <c r="I35" s="3" t="s">
        <v>98</v>
      </c>
      <c r="J35" s="3" t="s">
        <v>99</v>
      </c>
      <c r="K35" s="3" t="s">
        <v>7</v>
      </c>
    </row>
    <row r="36" spans="1:11">
      <c r="A36" s="4" t="s">
        <v>114</v>
      </c>
      <c r="B36" s="9" t="s">
        <v>61</v>
      </c>
      <c r="C36" s="4">
        <f>IFERROR(VLOOKUP($B36,'seznam hráčů'!$B:$E,MATCH('seznam hráčů'!C$1,'seznam hráčů'!$B$1:$E$1,0),FALSE),"")</f>
        <v>2010</v>
      </c>
      <c r="D36" s="4" t="str">
        <f>IFERROR(VLOOKUP($B36,'seznam hráčů'!$B:$F,MATCH('seznam hráčů'!F$1,'seznam hráčů'!$B$1:$F$1,0),FALSE),"")</f>
        <v>Hořovice</v>
      </c>
      <c r="E36" s="4">
        <f>IFERROR(VLOOKUP($B36,'1.kolo'!$B:$F,MATCH('1.kolo'!F$5,'1.kolo'!$B$5:$F$5,0),FALSE),"")</f>
        <v>410</v>
      </c>
      <c r="F36" s="4">
        <f>IFERROR(VLOOKUP($B36,'2.kolo'!$B:$F,MATCH('2.kolo'!F$5,'2.kolo'!$B$5:$F$5,0),FALSE),"")</f>
        <v>430</v>
      </c>
      <c r="G36" s="4"/>
      <c r="H36" s="4"/>
      <c r="I36" s="4"/>
      <c r="J36" s="4"/>
      <c r="K36" s="20">
        <f>AVERAGE(E36:J36)</f>
        <v>420</v>
      </c>
    </row>
    <row r="37" spans="1:11">
      <c r="A37" s="4" t="s">
        <v>115</v>
      </c>
      <c r="B37" s="9" t="s">
        <v>77</v>
      </c>
      <c r="C37" s="4">
        <f>IFERROR(VLOOKUP($B37,'seznam hráčů'!$B:$E,MATCH('seznam hráčů'!C$1,'seznam hráčů'!$B$1:$E$1,0),FALSE),"")</f>
        <v>2012</v>
      </c>
      <c r="D37" s="4" t="str">
        <f>IFERROR(VLOOKUP($B37,'seznam hráčů'!$B:$F,MATCH('seznam hráčů'!F$1,'seznam hráčů'!$B$1:$F$1,0),FALSE),"")</f>
        <v>Kr.Dvůr</v>
      </c>
      <c r="E37" s="4" t="str">
        <f>IFERROR(VLOOKUP($B37,'1.kolo'!$B:$F,MATCH('1.kolo'!F$5,'1.kolo'!$B$5:$F$5,0),FALSE),"")</f>
        <v/>
      </c>
      <c r="F37" s="4">
        <f>IFERROR(VLOOKUP($B37,'2.kolo'!$B:$F,MATCH('2.kolo'!F$5,'2.kolo'!$B$5:$F$5,0),FALSE),"")</f>
        <v>410</v>
      </c>
      <c r="G37" s="9"/>
      <c r="H37" s="9"/>
      <c r="I37" s="9"/>
      <c r="J37" s="9"/>
      <c r="K37" s="20">
        <f>AVERAGE(E37:J37)</f>
        <v>410</v>
      </c>
    </row>
    <row r="38" spans="1:11">
      <c r="A38" s="4" t="s">
        <v>116</v>
      </c>
      <c r="B38" s="9" t="s">
        <v>79</v>
      </c>
      <c r="C38" s="4">
        <f>IFERROR(VLOOKUP($B38,'seznam hráčů'!$B:$E,MATCH('seznam hráčů'!C$1,'seznam hráčů'!$B$1:$E$1,0),FALSE),"")</f>
        <v>2009</v>
      </c>
      <c r="D38" s="4" t="str">
        <f>IFERROR(VLOOKUP($B38,'seznam hráčů'!$B:$F,MATCH('seznam hráčů'!F$1,'seznam hráčů'!$B$1:$F$1,0),FALSE),"")</f>
        <v>Nižbor</v>
      </c>
      <c r="E38" s="4" t="str">
        <f>IFERROR(VLOOKUP($B38,'1.kolo'!$B:$F,MATCH('1.kolo'!F$5,'1.kolo'!$B$5:$F$5,0),FALSE),"")</f>
        <v/>
      </c>
      <c r="F38" s="4">
        <f>IFERROR(VLOOKUP($B38,'2.kolo'!$B:$F,MATCH('2.kolo'!F$5,'2.kolo'!$B$5:$F$5,0),FALSE),"")</f>
        <v>390</v>
      </c>
      <c r="G38" s="4"/>
      <c r="H38" s="4"/>
      <c r="I38" s="4"/>
      <c r="J38" s="4"/>
      <c r="K38" s="20">
        <f>AVERAGE(E38:J38)</f>
        <v>390</v>
      </c>
    </row>
  </sheetData>
  <sortState xmlns:xlrd2="http://schemas.microsoft.com/office/spreadsheetml/2017/richdata2" ref="B5:K38">
    <sortCondition descending="1" ref="K5:K38"/>
  </sortState>
  <mergeCells count="2">
    <mergeCell ref="A1:K2"/>
    <mergeCell ref="A3:K3"/>
  </mergeCells>
  <phoneticPr fontId="7" type="noConversion"/>
  <conditionalFormatting sqref="B30:B31">
    <cfRule type="duplicateValues" dxfId="126" priority="10"/>
  </conditionalFormatting>
  <conditionalFormatting sqref="B32:B33">
    <cfRule type="duplicateValues" dxfId="125" priority="9"/>
  </conditionalFormatting>
  <conditionalFormatting sqref="B33:B34 B36">
    <cfRule type="duplicateValues" dxfId="124" priority="8"/>
  </conditionalFormatting>
  <conditionalFormatting sqref="B36:B37">
    <cfRule type="duplicateValues" dxfId="123" priority="6"/>
  </conditionalFormatting>
  <conditionalFormatting sqref="B38">
    <cfRule type="duplicateValues" dxfId="122" priority="4"/>
  </conditionalFormatting>
  <conditionalFormatting sqref="K5:K34 K36:K38">
    <cfRule type="duplicateValues" dxfId="121" priority="394"/>
  </conditionalFormatting>
  <pageMargins left="0.7" right="0.7" top="0.78740157499999996" bottom="0.78740157499999996" header="0.3" footer="0.3"/>
  <pageSetup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0"/>
  <sheetViews>
    <sheetView topLeftCell="A16" workbookViewId="0">
      <selection activeCell="B35" sqref="B35:B40"/>
    </sheetView>
  </sheetViews>
  <sheetFormatPr defaultRowHeight="15"/>
  <cols>
    <col min="1" max="1" width="8.42578125" customWidth="1"/>
    <col min="2" max="2" width="21.140625" customWidth="1"/>
    <col min="3" max="3" width="6.5703125" customWidth="1"/>
    <col min="4" max="4" width="11.7109375" customWidth="1"/>
    <col min="5" max="11" width="7.140625" customWidth="1"/>
    <col min="12" max="12" width="9" customWidth="1"/>
  </cols>
  <sheetData>
    <row r="1" spans="1:12" ht="14.45" customHeight="1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2" ht="14.45" customHeight="1">
      <c r="A2" s="78"/>
      <c r="B2" s="79"/>
      <c r="C2" s="79"/>
      <c r="D2" s="79"/>
      <c r="E2" s="79"/>
      <c r="F2" s="79"/>
      <c r="G2" s="79"/>
      <c r="H2" s="79"/>
      <c r="I2" s="79"/>
      <c r="J2" s="79"/>
      <c r="K2" s="80"/>
    </row>
    <row r="3" spans="1:12" ht="14.45" customHeight="1">
      <c r="A3" s="84" t="s">
        <v>105</v>
      </c>
      <c r="B3" s="85"/>
      <c r="C3" s="85"/>
      <c r="D3" s="85"/>
      <c r="E3" s="85"/>
      <c r="F3" s="85"/>
      <c r="G3" s="85"/>
      <c r="H3" s="85"/>
      <c r="I3" s="85"/>
      <c r="J3" s="85"/>
      <c r="K3" s="86"/>
    </row>
    <row r="4" spans="1:12">
      <c r="A4" s="3" t="s">
        <v>2</v>
      </c>
      <c r="B4" s="3" t="s">
        <v>93</v>
      </c>
      <c r="C4" s="3" t="s">
        <v>5</v>
      </c>
      <c r="D4" s="3" t="s">
        <v>4</v>
      </c>
      <c r="E4" s="3" t="s">
        <v>94</v>
      </c>
      <c r="F4" s="3" t="s">
        <v>95</v>
      </c>
      <c r="G4" s="3" t="s">
        <v>96</v>
      </c>
      <c r="H4" s="3" t="s">
        <v>97</v>
      </c>
      <c r="I4" s="3" t="s">
        <v>98</v>
      </c>
      <c r="J4" s="3" t="s">
        <v>99</v>
      </c>
      <c r="K4" s="3" t="s">
        <v>7</v>
      </c>
    </row>
    <row r="5" spans="1:12">
      <c r="A5" s="4" t="s">
        <v>9</v>
      </c>
      <c r="B5" s="29" t="s">
        <v>10</v>
      </c>
      <c r="C5" s="4">
        <f>IFERROR(VLOOKUP($B5,'seznam hráčů'!$B:$E,MATCH('seznam hráčů'!C$1,'seznam hráčů'!$B$1:$E$1,0),FALSE),"")</f>
        <v>2010</v>
      </c>
      <c r="D5" s="4" t="str">
        <f>IFERROR(VLOOKUP($B5,'seznam hráčů'!$B:$F,MATCH('seznam hráčů'!F$1,'seznam hráčů'!$B$1:$F$1,0),FALSE),"")</f>
        <v>Záluží</v>
      </c>
      <c r="E5" s="4">
        <f>IFERROR(VLOOKUP($B5,'1.kolo'!$B:$F,MATCH('1.kolo'!F$5,'1.kolo'!$B$5:$F$5,0),FALSE),"")</f>
        <v>1000</v>
      </c>
      <c r="F5" s="4">
        <f>IFERROR(VLOOKUP($B5,'2.kolo'!$B:$F,MATCH('2.kolo'!F$5,'2.kolo'!$B$5:$F$5,0),FALSE),"")</f>
        <v>1000</v>
      </c>
      <c r="G5" s="4">
        <f>IFERROR(VLOOKUP($B5,'3.kolo'!$B:$F,MATCH('3.kolo'!F$5,'3.kolo'!$B$5:$F$5,0),FALSE),"")</f>
        <v>1000</v>
      </c>
      <c r="H5" s="4"/>
      <c r="I5" s="4"/>
      <c r="J5" s="4"/>
      <c r="K5" s="20">
        <f t="shared" ref="K5:K33" si="0">AVERAGE(E5:J5)</f>
        <v>1000</v>
      </c>
    </row>
    <row r="6" spans="1:12">
      <c r="A6" s="4" t="s">
        <v>11</v>
      </c>
      <c r="B6" s="29" t="s">
        <v>12</v>
      </c>
      <c r="C6" s="4">
        <f>IFERROR(VLOOKUP($B6,'seznam hráčů'!$B:$E,MATCH('seznam hráčů'!C$1,'seznam hráčů'!$B$1:$E$1,0),FALSE),"")</f>
        <v>2007</v>
      </c>
      <c r="D6" s="4" t="str">
        <f>IFERROR(VLOOKUP($B6,'seznam hráčů'!$B:$F,MATCH('seznam hráčů'!F$1,'seznam hráčů'!$B$1:$F$1,0),FALSE),"")</f>
        <v>Olešná</v>
      </c>
      <c r="E6" s="4">
        <f>IFERROR(VLOOKUP($B6,'1.kolo'!$B:$F,MATCH('1.kolo'!F$5,'1.kolo'!$B$5:$F$5,0),FALSE),"")</f>
        <v>970</v>
      </c>
      <c r="F6" s="4">
        <f>IFERROR(VLOOKUP($B6,'2.kolo'!$B:$F,MATCH('2.kolo'!F$5,'2.kolo'!$B$5:$F$5,0),FALSE),"")</f>
        <v>970</v>
      </c>
      <c r="G6" s="4">
        <f>IFERROR(VLOOKUP($B6,'3.kolo'!$B:$F,MATCH('3.kolo'!F$5,'3.kolo'!$B$5:$F$5,0),FALSE),"")</f>
        <v>970</v>
      </c>
      <c r="H6" s="4"/>
      <c r="I6" s="4"/>
      <c r="J6" s="4"/>
      <c r="K6" s="20">
        <f t="shared" si="0"/>
        <v>970</v>
      </c>
    </row>
    <row r="7" spans="1:12">
      <c r="A7" s="4" t="s">
        <v>13</v>
      </c>
      <c r="B7" s="9" t="s">
        <v>70</v>
      </c>
      <c r="C7" s="4">
        <f>IFERROR(VLOOKUP($B7,'seznam hráčů'!$B:$E,MATCH('seznam hráčů'!C$1,'seznam hráčů'!$B$1:$E$1,0),FALSE),"")</f>
        <v>2007</v>
      </c>
      <c r="D7" s="4" t="str">
        <f>IFERROR(VLOOKUP($B7,'seznam hráčů'!$B:$F,MATCH('seznam hráčů'!F$1,'seznam hráčů'!$B$1:$F$1,0),FALSE),"")</f>
        <v>Žebrák</v>
      </c>
      <c r="E7" s="4" t="str">
        <f>IFERROR(VLOOKUP($B7,'1.kolo'!$B:$F,MATCH('1.kolo'!F$5,'1.kolo'!$B$5:$F$5,0),FALSE),"")</f>
        <v/>
      </c>
      <c r="F7" s="4">
        <f>IFERROR(VLOOKUP($B7,'2.kolo'!$B:$F,MATCH('2.kolo'!F$5,'2.kolo'!$B$5:$F$5,0),FALSE),"")</f>
        <v>940</v>
      </c>
      <c r="G7" s="4">
        <f>IFERROR(VLOOKUP($B7,'3.kolo'!$B:$F,MATCH('3.kolo'!F$5,'3.kolo'!$B$5:$F$5,0),FALSE),"")</f>
        <v>910</v>
      </c>
      <c r="H7" s="4"/>
      <c r="I7" s="4"/>
      <c r="J7" s="4"/>
      <c r="K7" s="20">
        <f t="shared" si="0"/>
        <v>925</v>
      </c>
    </row>
    <row r="8" spans="1:12">
      <c r="A8" s="4" t="s">
        <v>15</v>
      </c>
      <c r="B8" s="29" t="s">
        <v>18</v>
      </c>
      <c r="C8" s="4">
        <f>IFERROR(VLOOKUP($B8,'seznam hráčů'!$B:$E,MATCH('seznam hráčů'!C$1,'seznam hráčů'!$B$1:$E$1,0),FALSE),"")</f>
        <v>2008</v>
      </c>
      <c r="D8" s="4" t="str">
        <f>IFERROR(VLOOKUP($B8,'seznam hráčů'!$B:$F,MATCH('seznam hráčů'!F$1,'seznam hráčů'!$B$1:$F$1,0),FALSE),"")</f>
        <v>Olešná</v>
      </c>
      <c r="E8" s="4">
        <f>IFERROR(VLOOKUP($B8,'1.kolo'!$B:$F,MATCH('1.kolo'!F$5,'1.kolo'!$B$5:$F$5,0),FALSE),"")</f>
        <v>880</v>
      </c>
      <c r="F8" s="4">
        <f>IFERROR(VLOOKUP($B8,'2.kolo'!$B:$F,MATCH('2.kolo'!F$5,'2.kolo'!$B$5:$F$5,0),FALSE),"")</f>
        <v>910</v>
      </c>
      <c r="G8" s="4">
        <f>IFERROR(VLOOKUP($B8,'3.kolo'!$B:$F,MATCH('3.kolo'!F$5,'3.kolo'!$B$5:$F$5,0),FALSE),"")</f>
        <v>940</v>
      </c>
      <c r="H8" s="4"/>
      <c r="I8" s="4"/>
      <c r="J8" s="4"/>
      <c r="K8" s="20">
        <f t="shared" si="0"/>
        <v>910</v>
      </c>
    </row>
    <row r="9" spans="1:12">
      <c r="A9" s="4" t="s">
        <v>117</v>
      </c>
      <c r="B9" s="29" t="s">
        <v>14</v>
      </c>
      <c r="C9" s="4">
        <f>IFERROR(VLOOKUP($B9,'seznam hráčů'!$B:$E,MATCH('seznam hráčů'!C$1,'seznam hráčů'!$B$1:$E$1,0),FALSE),"")</f>
        <v>2010</v>
      </c>
      <c r="D9" s="4" t="str">
        <f>IFERROR(VLOOKUP($B9,'seznam hráčů'!$B:$F,MATCH('seznam hráčů'!F$1,'seznam hráčů'!$B$1:$F$1,0),FALSE),"")</f>
        <v>Kr.Dvůr</v>
      </c>
      <c r="E9" s="4">
        <f>IFERROR(VLOOKUP($B9,'1.kolo'!$B:$F,MATCH('1.kolo'!F$5,'1.kolo'!$B$5:$F$5,0),FALSE),"")</f>
        <v>940</v>
      </c>
      <c r="F9" s="4">
        <f>IFERROR(VLOOKUP($B9,'2.kolo'!$B:$F,MATCH('2.kolo'!F$5,'2.kolo'!$B$5:$F$5,0),FALSE),"")</f>
        <v>850</v>
      </c>
      <c r="G9" s="4" t="str">
        <f>IFERROR(VLOOKUP($B9,'3.kolo'!$B:$F,MATCH('3.kolo'!F$5,'3.kolo'!$B$5:$F$5,0),FALSE),"")</f>
        <v/>
      </c>
      <c r="H9" s="4"/>
      <c r="I9" s="4"/>
      <c r="J9" s="4"/>
      <c r="K9" s="20">
        <f t="shared" si="0"/>
        <v>895</v>
      </c>
    </row>
    <row r="10" spans="1:12">
      <c r="A10" s="4" t="s">
        <v>117</v>
      </c>
      <c r="B10" s="29" t="s">
        <v>16</v>
      </c>
      <c r="C10" s="4">
        <f>IFERROR(VLOOKUP($B10,'seznam hráčů'!$B:$E,MATCH('seznam hráčů'!C$1,'seznam hráčů'!$B$1:$E$1,0),FALSE),"")</f>
        <v>2009</v>
      </c>
      <c r="D10" s="4" t="str">
        <f>IFERROR(VLOOKUP($B10,'seznam hráčů'!$B:$F,MATCH('seznam hráčů'!F$1,'seznam hráčů'!$B$1:$F$1,0),FALSE),"")</f>
        <v>Kr.Dvůr</v>
      </c>
      <c r="E10" s="4">
        <f>IFERROR(VLOOKUP($B10,'1.kolo'!$B:$F,MATCH('1.kolo'!F$5,'1.kolo'!$B$5:$F$5,0),FALSE),"")</f>
        <v>910</v>
      </c>
      <c r="F10" s="4">
        <f>IFERROR(VLOOKUP($B10,'2.kolo'!$B:$F,MATCH('2.kolo'!F$5,'2.kolo'!$B$5:$F$5,0),FALSE),"")</f>
        <v>880</v>
      </c>
      <c r="G10" s="4" t="str">
        <f>IFERROR(VLOOKUP($B10,'3.kolo'!$B:$F,MATCH('3.kolo'!F$5,'3.kolo'!$B$5:$F$5,0),FALSE),"")</f>
        <v/>
      </c>
      <c r="H10" s="4"/>
      <c r="I10" s="4"/>
      <c r="J10" s="4"/>
      <c r="K10" s="20">
        <f t="shared" si="0"/>
        <v>895</v>
      </c>
    </row>
    <row r="11" spans="1:12">
      <c r="A11" s="4" t="s">
        <v>21</v>
      </c>
      <c r="B11" s="9" t="s">
        <v>81</v>
      </c>
      <c r="C11" s="4">
        <f>IFERROR(VLOOKUP($B11,'seznam hráčů'!$B:$E,MATCH('seznam hráčů'!C$1,'seznam hráčů'!$B$1:$E$1,0),FALSE),"")</f>
        <v>2007</v>
      </c>
      <c r="D11" s="4" t="str">
        <f>IFERROR(VLOOKUP($B11,'seznam hráčů'!$B:$F,MATCH('seznam hráčů'!F$1,'seznam hráčů'!$B$1:$F$1,0),FALSE),"")</f>
        <v>Libomyšl</v>
      </c>
      <c r="E11" s="4" t="str">
        <f>IFERROR(VLOOKUP($B11,'1.kolo'!$B:$F,MATCH('1.kolo'!F$5,'1.kolo'!$B$5:$F$5,0),FALSE),"")</f>
        <v/>
      </c>
      <c r="F11" s="4" t="str">
        <f>IFERROR(VLOOKUP($B11,'2.kolo'!$B:$F,MATCH('2.kolo'!F$5,'2.kolo'!$B$5:$F$5,0),FALSE),"")</f>
        <v/>
      </c>
      <c r="G11" s="4">
        <f>IFERROR(VLOOKUP($B11,'3.kolo'!$B:$F,MATCH('3.kolo'!F$5,'3.kolo'!$B$5:$F$5,0),FALSE),"")</f>
        <v>850</v>
      </c>
      <c r="H11" s="4"/>
      <c r="I11" s="4"/>
      <c r="J11" s="4"/>
      <c r="K11" s="20">
        <f t="shared" si="0"/>
        <v>850</v>
      </c>
    </row>
    <row r="12" spans="1:12">
      <c r="A12" s="4" t="s">
        <v>23</v>
      </c>
      <c r="B12" s="29" t="s">
        <v>20</v>
      </c>
      <c r="C12" s="4">
        <f>IFERROR(VLOOKUP($B12,'seznam hráčů'!$B:$E,MATCH('seznam hráčů'!C$1,'seznam hráčů'!$B$1:$E$1,0),FALSE),"")</f>
        <v>2008</v>
      </c>
      <c r="D12" s="4" t="str">
        <f>IFERROR(VLOOKUP($B12,'seznam hráčů'!$B:$F,MATCH('seznam hráčů'!F$1,'seznam hráčů'!$B$1:$F$1,0),FALSE),"")</f>
        <v>Olešná</v>
      </c>
      <c r="E12" s="4">
        <f>IFERROR(VLOOKUP($B12,'1.kolo'!$B:$F,MATCH('1.kolo'!F$5,'1.kolo'!$B$5:$F$5,0),FALSE),"")</f>
        <v>850</v>
      </c>
      <c r="F12" s="4" t="str">
        <f>IFERROR(VLOOKUP($B12,'2.kolo'!$B:$F,MATCH('2.kolo'!F$5,'2.kolo'!$B$5:$F$5,0),FALSE),"")</f>
        <v/>
      </c>
      <c r="G12" s="4">
        <f>IFERROR(VLOOKUP($B12,'3.kolo'!$B:$F,MATCH('3.kolo'!F$5,'3.kolo'!$B$5:$F$5,0),FALSE),"")</f>
        <v>820</v>
      </c>
      <c r="H12" s="4"/>
      <c r="I12" s="4"/>
      <c r="J12" s="4"/>
      <c r="K12" s="20">
        <f t="shared" si="0"/>
        <v>835</v>
      </c>
      <c r="L12" s="62" t="s">
        <v>101</v>
      </c>
    </row>
    <row r="13" spans="1:12">
      <c r="A13" s="4" t="s">
        <v>26</v>
      </c>
      <c r="B13" s="9" t="s">
        <v>71</v>
      </c>
      <c r="C13" s="4">
        <f>IFERROR(VLOOKUP($B13,'seznam hráčů'!$B:$E,MATCH('seznam hráčů'!C$1,'seznam hráčů'!$B$1:$E$1,0),FALSE),"")</f>
        <v>2007</v>
      </c>
      <c r="D13" s="4" t="str">
        <f>IFERROR(VLOOKUP($B13,'seznam hráčů'!$B:$F,MATCH('seznam hráčů'!F$1,'seznam hráčů'!$B$1:$F$1,0),FALSE),"")</f>
        <v>Zdice</v>
      </c>
      <c r="E13" s="4" t="str">
        <f>IFERROR(VLOOKUP($B13,'1.kolo'!$B:$F,MATCH('1.kolo'!F$5,'1.kolo'!$B$5:$F$5,0),FALSE),"")</f>
        <v/>
      </c>
      <c r="F13" s="4">
        <f>IFERROR(VLOOKUP($B13,'2.kolo'!$B:$F,MATCH('2.kolo'!F$5,'2.kolo'!$B$5:$F$5,0),FALSE),"")</f>
        <v>790</v>
      </c>
      <c r="G13" s="4">
        <f>IFERROR(VLOOKUP($B13,'3.kolo'!$B:$F,MATCH('3.kolo'!F$5,'3.kolo'!$B$5:$F$5,0),FALSE),"")</f>
        <v>790</v>
      </c>
      <c r="H13" s="4"/>
      <c r="I13" s="4"/>
      <c r="J13" s="4"/>
      <c r="K13" s="20">
        <f t="shared" si="0"/>
        <v>790</v>
      </c>
      <c r="L13" s="62" t="s">
        <v>101</v>
      </c>
    </row>
    <row r="14" spans="1:12">
      <c r="A14" s="4" t="s">
        <v>118</v>
      </c>
      <c r="B14" s="29" t="s">
        <v>27</v>
      </c>
      <c r="C14" s="4">
        <f>IFERROR(VLOOKUP($B14,'seznam hráčů'!$B:$E,MATCH('seznam hráčů'!C$1,'seznam hráčů'!$B$1:$E$1,0),FALSE),"")</f>
        <v>2009</v>
      </c>
      <c r="D14" s="4" t="str">
        <f>IFERROR(VLOOKUP($B14,'seznam hráčů'!$B:$F,MATCH('seznam hráčů'!F$1,'seznam hráčů'!$B$1:$F$1,0),FALSE),"")</f>
        <v>Kr.Dvůr</v>
      </c>
      <c r="E14" s="4">
        <f>IFERROR(VLOOKUP($B14,'1.kolo'!$B:$F,MATCH('1.kolo'!F$5,'1.kolo'!$B$5:$F$5,0),FALSE),"")</f>
        <v>820</v>
      </c>
      <c r="F14" s="4">
        <f>IFERROR(VLOOKUP($B14,'2.kolo'!$B:$F,MATCH('2.kolo'!F$5,'2.kolo'!$B$5:$F$5,0),FALSE),"")</f>
        <v>820</v>
      </c>
      <c r="G14" s="4">
        <f>IFERROR(VLOOKUP($B14,'3.kolo'!$B:$F,MATCH('3.kolo'!F$5,'3.kolo'!$B$5:$F$5,0),FALSE),"")</f>
        <v>700</v>
      </c>
      <c r="H14" s="4"/>
      <c r="I14" s="4"/>
      <c r="J14" s="4"/>
      <c r="K14" s="20">
        <f t="shared" si="0"/>
        <v>780</v>
      </c>
      <c r="L14" s="62"/>
    </row>
    <row r="15" spans="1:12">
      <c r="A15" s="4" t="s">
        <v>118</v>
      </c>
      <c r="B15" s="9" t="s">
        <v>40</v>
      </c>
      <c r="C15" s="4">
        <f>IFERROR(VLOOKUP($B15,'seznam hráčů'!$B:$E,MATCH('seznam hráčů'!C$1,'seznam hráčů'!$B$1:$E$1,0),FALSE),"")</f>
        <v>2009</v>
      </c>
      <c r="D15" s="4" t="str">
        <f>IFERROR(VLOOKUP($B15,'seznam hráčů'!$B:$F,MATCH('seznam hráčů'!F$1,'seznam hráčů'!$B$1:$F$1,0),FALSE),"")</f>
        <v>Lochovice</v>
      </c>
      <c r="E15" s="4">
        <f>IFERROR(VLOOKUP($B15,'1.kolo'!$B:$F,MATCH('1.kolo'!F$5,'1.kolo'!$B$5:$F$5,0),FALSE),"")</f>
        <v>640</v>
      </c>
      <c r="F15" s="4">
        <f>IFERROR(VLOOKUP($B15,'2.kolo'!$B:$F,MATCH('2.kolo'!F$5,'2.kolo'!$B$5:$F$5,0),FALSE),"")</f>
        <v>820</v>
      </c>
      <c r="G15" s="4">
        <f>IFERROR(VLOOKUP($B15,'3.kolo'!$B:$F,MATCH('3.kolo'!F$5,'3.kolo'!$B$5:$F$5,0),FALSE),"")</f>
        <v>880</v>
      </c>
      <c r="H15" s="9"/>
      <c r="I15" s="9"/>
      <c r="J15" s="9"/>
      <c r="K15" s="20">
        <f t="shared" si="0"/>
        <v>780</v>
      </c>
      <c r="L15" s="62"/>
    </row>
    <row r="16" spans="1:12">
      <c r="A16" s="4" t="s">
        <v>109</v>
      </c>
      <c r="B16" s="29" t="s">
        <v>29</v>
      </c>
      <c r="C16" s="4">
        <f>IFERROR(VLOOKUP($B16,'seznam hráčů'!$B:$E,MATCH('seznam hráčů'!C$1,'seznam hráčů'!$B$1:$E$1,0),FALSE),"")</f>
        <v>2009</v>
      </c>
      <c r="D16" s="4" t="str">
        <f>IFERROR(VLOOKUP($B16,'seznam hráčů'!$B:$F,MATCH('seznam hráčů'!F$1,'seznam hráčů'!$B$1:$F$1,0),FALSE),"")</f>
        <v>Hořovice</v>
      </c>
      <c r="E16" s="4">
        <f>IFERROR(VLOOKUP($B16,'1.kolo'!$B:$F,MATCH('1.kolo'!F$5,'1.kolo'!$B$5:$F$5,0),FALSE),"")</f>
        <v>790</v>
      </c>
      <c r="F16" s="4">
        <f>IFERROR(VLOOKUP($B16,'2.kolo'!$B:$F,MATCH('2.kolo'!F$5,'2.kolo'!$B$5:$F$5,0),FALSE),"")</f>
        <v>790</v>
      </c>
      <c r="G16" s="4">
        <f>IFERROR(VLOOKUP($B16,'3.kolo'!$B:$F,MATCH('3.kolo'!F$5,'3.kolo'!$B$5:$F$5,0),FALSE),"")</f>
        <v>730</v>
      </c>
      <c r="H16" s="9"/>
      <c r="I16" s="9"/>
      <c r="J16" s="9"/>
      <c r="K16" s="20">
        <f t="shared" si="0"/>
        <v>770</v>
      </c>
    </row>
    <row r="17" spans="1:12">
      <c r="A17" s="4" t="s">
        <v>109</v>
      </c>
      <c r="B17" s="29" t="s">
        <v>22</v>
      </c>
      <c r="C17" s="4">
        <f>IFERROR(VLOOKUP($B17,'seznam hráčů'!$B:$E,MATCH('seznam hráčů'!C$1,'seznam hráčů'!$B$1:$E$1,0),FALSE),"")</f>
        <v>2009</v>
      </c>
      <c r="D17" s="4" t="str">
        <f>IFERROR(VLOOKUP($B17,'seznam hráčů'!$B:$F,MATCH('seznam hráčů'!F$1,'seznam hráčů'!$B$1:$F$1,0),FALSE),"")</f>
        <v>Libomyšl</v>
      </c>
      <c r="E17" s="4">
        <f>IFERROR(VLOOKUP($B17,'1.kolo'!$B:$F,MATCH('1.kolo'!F$5,'1.kolo'!$B$5:$F$5,0),FALSE),"")</f>
        <v>820</v>
      </c>
      <c r="F17" s="4">
        <f>IFERROR(VLOOKUP($B17,'2.kolo'!$B:$F,MATCH('2.kolo'!F$5,'2.kolo'!$B$5:$F$5,0),FALSE),"")</f>
        <v>700</v>
      </c>
      <c r="G17" s="4">
        <f>IFERROR(VLOOKUP($B17,'3.kolo'!$B:$F,MATCH('3.kolo'!F$5,'3.kolo'!$B$5:$F$5,0),FALSE),"")</f>
        <v>790</v>
      </c>
      <c r="H17" s="4"/>
      <c r="I17" s="4"/>
      <c r="J17" s="4"/>
      <c r="K17" s="20">
        <f t="shared" si="0"/>
        <v>770</v>
      </c>
      <c r="L17" s="62" t="s">
        <v>102</v>
      </c>
    </row>
    <row r="18" spans="1:12">
      <c r="A18" s="4" t="s">
        <v>36</v>
      </c>
      <c r="B18" s="9" t="s">
        <v>72</v>
      </c>
      <c r="C18" s="4">
        <f>IFERROR(VLOOKUP($B18,'seznam hráčů'!$B:$E,MATCH('seznam hráčů'!C$1,'seznam hráčů'!$B$1:$E$1,0),FALSE),"")</f>
        <v>2010</v>
      </c>
      <c r="D18" s="4" t="str">
        <f>IFERROR(VLOOKUP($B18,'seznam hráčů'!$B:$F,MATCH('seznam hráčů'!F$1,'seznam hráčů'!$B$1:$F$1,0),FALSE),"")</f>
        <v>Hořovice</v>
      </c>
      <c r="E18" s="4" t="str">
        <f>IFERROR(VLOOKUP($B18,'1.kolo'!$B:$F,MATCH('1.kolo'!F$5,'1.kolo'!$B$5:$F$5,0),FALSE),"")</f>
        <v/>
      </c>
      <c r="F18" s="4">
        <f>IFERROR(VLOOKUP($B18,'2.kolo'!$B:$F,MATCH('2.kolo'!F$5,'2.kolo'!$B$5:$F$5,0),FALSE),"")</f>
        <v>760</v>
      </c>
      <c r="G18" s="4" t="str">
        <f>IFERROR(VLOOKUP($B18,'3.kolo'!$B:$F,MATCH('3.kolo'!F$5,'3.kolo'!$B$5:$F$5,0),FALSE),"")</f>
        <v/>
      </c>
      <c r="H18" s="9"/>
      <c r="I18" s="9"/>
      <c r="J18" s="9"/>
      <c r="K18" s="20">
        <f t="shared" si="0"/>
        <v>760</v>
      </c>
    </row>
    <row r="19" spans="1:12">
      <c r="A19" s="4" t="s">
        <v>119</v>
      </c>
      <c r="B19" s="29" t="s">
        <v>24</v>
      </c>
      <c r="C19" s="4">
        <f>IFERROR(VLOOKUP($B19,'seznam hráčů'!$B:$E,MATCH('seznam hráčů'!C$1,'seznam hráčů'!$B$1:$E$1,0),FALSE),"")</f>
        <v>2007</v>
      </c>
      <c r="D19" s="4" t="str">
        <f>IFERROR(VLOOKUP($B19,'seznam hráčů'!$B:$F,MATCH('seznam hráčů'!F$1,'seznam hráčů'!$B$1:$F$1,0),FALSE),"")</f>
        <v>Žebrák</v>
      </c>
      <c r="E19" s="4">
        <f>IFERROR(VLOOKUP($B19,'1.kolo'!$B:$F,MATCH('1.kolo'!F$5,'1.kolo'!$B$5:$F$5,0),FALSE),"")</f>
        <v>790</v>
      </c>
      <c r="F19" s="4" t="str">
        <f>IFERROR(VLOOKUP($B19,'2.kolo'!$B:$F,MATCH('2.kolo'!F$5,'2.kolo'!$B$5:$F$5,0),FALSE),"")</f>
        <v/>
      </c>
      <c r="G19" s="4">
        <f>IFERROR(VLOOKUP($B19,'3.kolo'!$B:$F,MATCH('3.kolo'!F$5,'3.kolo'!$B$5:$F$5,0),FALSE),"")</f>
        <v>670</v>
      </c>
      <c r="H19" s="9"/>
      <c r="I19" s="9"/>
      <c r="J19" s="9"/>
      <c r="K19" s="20">
        <f t="shared" si="0"/>
        <v>730</v>
      </c>
      <c r="L19" s="62"/>
    </row>
    <row r="20" spans="1:12">
      <c r="A20" s="4" t="s">
        <v>119</v>
      </c>
      <c r="B20" s="9" t="s">
        <v>33</v>
      </c>
      <c r="C20" s="4">
        <f>IFERROR(VLOOKUP($B20,'seznam hráčů'!$B:$E,MATCH('seznam hráčů'!C$1,'seznam hráčů'!$B$1:$E$1,0),FALSE),"")</f>
        <v>2010</v>
      </c>
      <c r="D20" s="4" t="str">
        <f>IFERROR(VLOOKUP($B20,'seznam hráčů'!$B:$F,MATCH('seznam hráčů'!F$1,'seznam hráčů'!$B$1:$F$1,0),FALSE),"")</f>
        <v>Zdice</v>
      </c>
      <c r="E20" s="4">
        <f>IFERROR(VLOOKUP($B20,'1.kolo'!$B:$F,MATCH('1.kolo'!F$5,'1.kolo'!$B$5:$F$5,0),FALSE),"")</f>
        <v>730</v>
      </c>
      <c r="F20" s="4" t="str">
        <f>IFERROR(VLOOKUP($B20,'2.kolo'!$B:$F,MATCH('2.kolo'!F$5,'2.kolo'!$B$5:$F$5,0),FALSE),"")</f>
        <v/>
      </c>
      <c r="G20" s="4" t="str">
        <f>IFERROR(VLOOKUP($B20,'3.kolo'!$B:$F,MATCH('3.kolo'!F$5,'3.kolo'!$B$5:$F$5,0),FALSE),"")</f>
        <v/>
      </c>
      <c r="H20" s="4"/>
      <c r="I20" s="4"/>
      <c r="J20" s="4"/>
      <c r="K20" s="20">
        <f t="shared" si="0"/>
        <v>730</v>
      </c>
    </row>
    <row r="21" spans="1:12">
      <c r="A21" s="4" t="s">
        <v>119</v>
      </c>
      <c r="B21" s="29" t="s">
        <v>31</v>
      </c>
      <c r="C21" s="4">
        <f>IFERROR(VLOOKUP($B21,'seznam hráčů'!$B:$E,MATCH('seznam hráčů'!C$1,'seznam hráčů'!$B$1:$E$1,0),FALSE),"")</f>
        <v>2006</v>
      </c>
      <c r="D21" s="4" t="str">
        <f>IFERROR(VLOOKUP($B21,'seznam hráčů'!$B:$F,MATCH('seznam hráčů'!F$1,'seznam hráčů'!$B$1:$F$1,0),FALSE),"")</f>
        <v>Olešná</v>
      </c>
      <c r="E21" s="4">
        <f>IFERROR(VLOOKUP($B21,'1.kolo'!$B:$F,MATCH('1.kolo'!F$5,'1.kolo'!$B$5:$F$5,0),FALSE),"")</f>
        <v>760</v>
      </c>
      <c r="F21" s="4">
        <f>IFERROR(VLOOKUP($B21,'2.kolo'!$B:$F,MATCH('2.kolo'!F$5,'2.kolo'!$B$5:$F$5,0),FALSE),"")</f>
        <v>670</v>
      </c>
      <c r="G21" s="4">
        <f>IFERROR(VLOOKUP($B21,'3.kolo'!$B:$F,MATCH('3.kolo'!F$5,'3.kolo'!$B$5:$F$5,0),FALSE),"")</f>
        <v>760</v>
      </c>
      <c r="H21" s="4"/>
      <c r="I21" s="4"/>
      <c r="J21" s="4"/>
      <c r="K21" s="20">
        <f t="shared" si="0"/>
        <v>730</v>
      </c>
    </row>
    <row r="22" spans="1:12">
      <c r="A22" s="4" t="s">
        <v>41</v>
      </c>
      <c r="B22" s="29" t="s">
        <v>42</v>
      </c>
      <c r="C22" s="4">
        <f>IFERROR(VLOOKUP($B22,'seznam hráčů'!$B:$E,MATCH('seznam hráčů'!C$1,'seznam hráčů'!$B$1:$E$1,0),FALSE),"")</f>
        <v>2009</v>
      </c>
      <c r="D22" s="4" t="str">
        <f>IFERROR(VLOOKUP($B22,'seznam hráčů'!$B:$F,MATCH('seznam hráčů'!F$1,'seznam hráčů'!$B$1:$F$1,0),FALSE),"")</f>
        <v>Olešná</v>
      </c>
      <c r="E22" s="4">
        <f>IFERROR(VLOOKUP($B22,'1.kolo'!$B:$F,MATCH('1.kolo'!F$5,'1.kolo'!$B$5:$F$5,0),FALSE),"")</f>
        <v>610</v>
      </c>
      <c r="F22" s="4">
        <f>IFERROR(VLOOKUP($B22,'2.kolo'!$B:$F,MATCH('2.kolo'!F$5,'2.kolo'!$B$5:$F$5,0),FALSE),"")</f>
        <v>730</v>
      </c>
      <c r="G22" s="4">
        <f>IFERROR(VLOOKUP($B22,'3.kolo'!$B:$F,MATCH('3.kolo'!F$5,'3.kolo'!$B$5:$F$5,0),FALSE),"")</f>
        <v>820</v>
      </c>
      <c r="H22" s="4"/>
      <c r="I22" s="4"/>
      <c r="J22" s="4"/>
      <c r="K22" s="20">
        <f t="shared" si="0"/>
        <v>720</v>
      </c>
      <c r="L22" s="62" t="s">
        <v>102</v>
      </c>
    </row>
    <row r="23" spans="1:12">
      <c r="A23" s="4" t="s">
        <v>120</v>
      </c>
      <c r="B23" s="29" t="s">
        <v>35</v>
      </c>
      <c r="C23" s="4">
        <f>IFERROR(VLOOKUP($B23,'seznam hráčů'!$B:$E,MATCH('seznam hráčů'!C$1,'seznam hráčů'!$B$1:$E$1,0),FALSE),"")</f>
        <v>2006</v>
      </c>
      <c r="D23" s="4" t="str">
        <f>IFERROR(VLOOKUP($B23,'seznam hráčů'!$B:$F,MATCH('seznam hráčů'!F$1,'seznam hráčů'!$B$1:$F$1,0),FALSE),"")</f>
        <v>Olešná</v>
      </c>
      <c r="E23" s="4">
        <f>IFERROR(VLOOKUP($B23,'1.kolo'!$B:$F,MATCH('1.kolo'!F$5,'1.kolo'!$B$5:$F$5,0),FALSE),"")</f>
        <v>700</v>
      </c>
      <c r="F23" s="4">
        <f>IFERROR(VLOOKUP($B23,'2.kolo'!$B:$F,MATCH('2.kolo'!F$5,'2.kolo'!$B$5:$F$5,0),FALSE),"")</f>
        <v>580</v>
      </c>
      <c r="G23" s="4">
        <f>IFERROR(VLOOKUP($B23,'3.kolo'!$B:$F,MATCH('3.kolo'!F$5,'3.kolo'!$B$5:$F$5,0),FALSE),"")</f>
        <v>640</v>
      </c>
      <c r="H23" s="9"/>
      <c r="I23" s="9"/>
      <c r="J23" s="9"/>
      <c r="K23" s="20">
        <f t="shared" si="0"/>
        <v>640</v>
      </c>
      <c r="L23" s="62" t="s">
        <v>101</v>
      </c>
    </row>
    <row r="24" spans="1:12">
      <c r="A24" s="4" t="s">
        <v>120</v>
      </c>
      <c r="B24" s="9" t="s">
        <v>74</v>
      </c>
      <c r="C24" s="4">
        <f>IFERROR(VLOOKUP($B24,'seznam hráčů'!$B:$E,MATCH('seznam hráčů'!C$1,'seznam hráčů'!$B$1:$E$1,0),FALSE),"")</f>
        <v>2007</v>
      </c>
      <c r="D24" s="4" t="str">
        <f>IFERROR(VLOOKUP($B24,'seznam hráčů'!$B:$F,MATCH('seznam hráčů'!F$1,'seznam hráčů'!$B$1:$F$1,0),FALSE),"")</f>
        <v>Žebrák</v>
      </c>
      <c r="E24" s="4" t="str">
        <f>IFERROR(VLOOKUP($B24,'1.kolo'!$B:$F,MATCH('1.kolo'!F$5,'1.kolo'!$B$5:$F$5,0),FALSE),"")</f>
        <v/>
      </c>
      <c r="F24" s="4">
        <f>IFERROR(VLOOKUP($B24,'2.kolo'!$B:$F,MATCH('2.kolo'!F$5,'2.kolo'!$B$5:$F$5,0),FALSE),"")</f>
        <v>640</v>
      </c>
      <c r="G24" s="4" t="str">
        <f>IFERROR(VLOOKUP($B24,'3.kolo'!$B:$F,MATCH('3.kolo'!F$5,'3.kolo'!$B$5:$F$5,0),FALSE),"")</f>
        <v/>
      </c>
      <c r="H24" s="4"/>
      <c r="I24" s="4"/>
      <c r="J24" s="4"/>
      <c r="K24" s="20">
        <f t="shared" si="0"/>
        <v>640</v>
      </c>
      <c r="L24" s="62"/>
    </row>
    <row r="25" spans="1:12">
      <c r="A25" s="4" t="s">
        <v>47</v>
      </c>
      <c r="B25" s="9" t="s">
        <v>75</v>
      </c>
      <c r="C25" s="4">
        <f>IFERROR(VLOOKUP($B25,'seznam hráčů'!$B:$E,MATCH('seznam hráčů'!C$1,'seznam hráčů'!$B$1:$E$1,0),FALSE),"")</f>
        <v>2011</v>
      </c>
      <c r="D25" s="4" t="str">
        <f>IFERROR(VLOOKUP($B25,'seznam hráčů'!$B:$F,MATCH('seznam hráčů'!F$1,'seznam hráčů'!$B$1:$F$1,0),FALSE),"")</f>
        <v>Zdice</v>
      </c>
      <c r="E25" s="4" t="str">
        <f>IFERROR(VLOOKUP($B25,'1.kolo'!$B:$F,MATCH('1.kolo'!F$5,'1.kolo'!$B$5:$F$5,0),FALSE),"")</f>
        <v/>
      </c>
      <c r="F25" s="4">
        <f>IFERROR(VLOOKUP($B25,'2.kolo'!$B:$F,MATCH('2.kolo'!F$5,'2.kolo'!$B$5:$F$5,0),FALSE),"")</f>
        <v>610</v>
      </c>
      <c r="G25" s="4">
        <f>IFERROR(VLOOKUP($B25,'3.kolo'!$B:$F,MATCH('3.kolo'!F$5,'3.kolo'!$B$5:$F$5,0),FALSE),"")</f>
        <v>640</v>
      </c>
      <c r="H25" s="4"/>
      <c r="I25" s="4"/>
      <c r="J25" s="4"/>
      <c r="K25" s="20">
        <f t="shared" si="0"/>
        <v>625</v>
      </c>
    </row>
    <row r="26" spans="1:12">
      <c r="A26" s="4" t="s">
        <v>49</v>
      </c>
      <c r="B26" s="29" t="s">
        <v>37</v>
      </c>
      <c r="C26" s="4">
        <f>IFERROR(VLOOKUP($B26,'seznam hráčů'!$B:$E,MATCH('seznam hráčů'!C$1,'seznam hráčů'!$B$1:$E$1,0),FALSE),"")</f>
        <v>2007</v>
      </c>
      <c r="D26" s="4" t="str">
        <f>IFERROR(VLOOKUP($B26,'seznam hráčů'!$B:$F,MATCH('seznam hráčů'!F$1,'seznam hráčů'!$B$1:$F$1,0),FALSE),"")</f>
        <v>Žebrák</v>
      </c>
      <c r="E26" s="4">
        <f>IFERROR(VLOOKUP($B26,'1.kolo'!$B:$F,MATCH('1.kolo'!F$5,'1.kolo'!$B$5:$F$5,0),FALSE),"")</f>
        <v>670</v>
      </c>
      <c r="F26" s="4">
        <f>IFERROR(VLOOKUP($B26,'2.kolo'!$B:$F,MATCH('2.kolo'!F$5,'2.kolo'!$B$5:$F$5,0),FALSE),"")</f>
        <v>510</v>
      </c>
      <c r="G26" s="4" t="str">
        <f>IFERROR(VLOOKUP($B26,'3.kolo'!$B:$F,MATCH('3.kolo'!F$5,'3.kolo'!$B$5:$F$5,0),FALSE),"")</f>
        <v/>
      </c>
      <c r="H26" s="4"/>
      <c r="I26" s="4"/>
      <c r="J26" s="4"/>
      <c r="K26" s="20">
        <f t="shared" si="0"/>
        <v>590</v>
      </c>
    </row>
    <row r="27" spans="1:12">
      <c r="A27" s="4" t="s">
        <v>86</v>
      </c>
      <c r="B27" s="29" t="s">
        <v>44</v>
      </c>
      <c r="C27" s="4">
        <f>IFERROR(VLOOKUP($B27,'seznam hráčů'!$B:$E,MATCH('seznam hráčů'!C$1,'seznam hráčů'!$B$1:$E$1,0),FALSE),"")</f>
        <v>2012</v>
      </c>
      <c r="D27" s="4" t="str">
        <f>IFERROR(VLOOKUP($B27,'seznam hráčů'!$B:$F,MATCH('seznam hráčů'!F$1,'seznam hráčů'!$B$1:$F$1,0),FALSE),"")</f>
        <v>Hořovice</v>
      </c>
      <c r="E27" s="4">
        <f>IFERROR(VLOOKUP($B27,'1.kolo'!$B:$F,MATCH('1.kolo'!F$5,'1.kolo'!$B$5:$F$5,0),FALSE),"")</f>
        <v>580</v>
      </c>
      <c r="F27" s="4" t="str">
        <f>IFERROR(VLOOKUP($B27,'2.kolo'!$B:$F,MATCH('2.kolo'!F$5,'2.kolo'!$B$5:$F$5,0),FALSE),"")</f>
        <v/>
      </c>
      <c r="G27" s="4" t="str">
        <f>IFERROR(VLOOKUP($B27,'3.kolo'!$B:$F,MATCH('3.kolo'!F$5,'3.kolo'!$B$5:$F$5,0),FALSE),"")</f>
        <v/>
      </c>
      <c r="H27" s="9"/>
      <c r="I27" s="9"/>
      <c r="J27" s="9"/>
      <c r="K27" s="20">
        <f t="shared" si="0"/>
        <v>580</v>
      </c>
    </row>
    <row r="28" spans="1:12">
      <c r="A28" s="4" t="s">
        <v>52</v>
      </c>
      <c r="B28" s="29" t="s">
        <v>46</v>
      </c>
      <c r="C28" s="4">
        <f>IFERROR(VLOOKUP($B28,'seznam hráčů'!$B:$E,MATCH('seznam hráčů'!C$1,'seznam hráčů'!$B$1:$E$1,0),FALSE),"")</f>
        <v>2013</v>
      </c>
      <c r="D28" s="4" t="str">
        <f>IFERROR(VLOOKUP($B28,'seznam hráčů'!$B:$F,MATCH('seznam hráčů'!F$1,'seznam hráčů'!$B$1:$F$1,0),FALSE),"")</f>
        <v>Kr.Dvůr</v>
      </c>
      <c r="E28" s="4">
        <f>IFERROR(VLOOKUP($B28,'1.kolo'!$B:$F,MATCH('1.kolo'!F$5,'1.kolo'!$B$5:$F$5,0),FALSE),"")</f>
        <v>550</v>
      </c>
      <c r="F28" s="4">
        <f>IFERROR(VLOOKUP($B28,'2.kolo'!$B:$F,MATCH('2.kolo'!F$5,'2.kolo'!$B$5:$F$5,0),FALSE),"")</f>
        <v>550</v>
      </c>
      <c r="G28" s="4" t="str">
        <f>IFERROR(VLOOKUP($B28,'3.kolo'!$B:$F,MATCH('3.kolo'!F$5,'3.kolo'!$B$5:$F$5,0),FALSE),"")</f>
        <v/>
      </c>
      <c r="H28" s="4"/>
      <c r="I28" s="4"/>
      <c r="J28" s="4"/>
      <c r="K28" s="20">
        <f t="shared" si="0"/>
        <v>550</v>
      </c>
    </row>
    <row r="29" spans="1:12">
      <c r="A29" s="4" t="s">
        <v>112</v>
      </c>
      <c r="B29" s="29" t="s">
        <v>48</v>
      </c>
      <c r="C29" s="4">
        <f>IFERROR(VLOOKUP($B29,'seznam hráčů'!$B:$E,MATCH('seznam hráčů'!C$1,'seznam hráčů'!$B$1:$E$1,0),FALSE),"")</f>
        <v>2011</v>
      </c>
      <c r="D29" s="4" t="str">
        <f>IFERROR(VLOOKUP($B29,'seznam hráčů'!$B:$F,MATCH('seznam hráčů'!F$1,'seznam hráčů'!$B$1:$F$1,0),FALSE),"")</f>
        <v>Lochovice</v>
      </c>
      <c r="E29" s="4">
        <f>IFERROR(VLOOKUP($B29,'1.kolo'!$B:$F,MATCH('1.kolo'!F$5,'1.kolo'!$B$5:$F$5,0),FALSE),"")</f>
        <v>530</v>
      </c>
      <c r="F29" s="4">
        <f>IFERROR(VLOOKUP($B29,'2.kolo'!$B:$F,MATCH('2.kolo'!F$5,'2.kolo'!$B$5:$F$5,0),FALSE),"")</f>
        <v>530</v>
      </c>
      <c r="G29" s="4" t="str">
        <f>IFERROR(VLOOKUP($B29,'3.kolo'!$B:$F,MATCH('3.kolo'!F$5,'3.kolo'!$B$5:$F$5,0),FALSE),"")</f>
        <v/>
      </c>
      <c r="H29" s="4"/>
      <c r="I29" s="4"/>
      <c r="J29" s="4"/>
      <c r="K29" s="20">
        <f t="shared" si="0"/>
        <v>530</v>
      </c>
      <c r="L29" s="62"/>
    </row>
    <row r="30" spans="1:12">
      <c r="A30" s="4" t="s">
        <v>112</v>
      </c>
      <c r="B30" s="29" t="s">
        <v>50</v>
      </c>
      <c r="C30" s="4">
        <f>IFERROR(VLOOKUP($B30,'seznam hráčů'!$B:$E,MATCH('seznam hráčů'!C$1,'seznam hráčů'!$B$1:$E$1,0),FALSE),"")</f>
        <v>2011</v>
      </c>
      <c r="D30" s="4" t="str">
        <f>IFERROR(VLOOKUP($B30,'seznam hráčů'!$B:$F,MATCH('seznam hráčů'!F$1,'seznam hráčů'!$B$1:$F$1,0),FALSE),"")</f>
        <v>Olešná</v>
      </c>
      <c r="E30" s="4">
        <f>IFERROR(VLOOKUP($B30,'1.kolo'!$B:$F,MATCH('1.kolo'!F$5,'1.kolo'!$B$5:$F$5,0),FALSE),"")</f>
        <v>510</v>
      </c>
      <c r="F30" s="4">
        <f>IFERROR(VLOOKUP($B30,'2.kolo'!$B:$F,MATCH('2.kolo'!F$5,'2.kolo'!$B$5:$F$5,0),FALSE),"")</f>
        <v>470</v>
      </c>
      <c r="G30" s="4">
        <f>IFERROR(VLOOKUP($B30,'3.kolo'!$B:$F,MATCH('3.kolo'!F$5,'3.kolo'!$B$5:$F$5,0),FALSE),"")</f>
        <v>610</v>
      </c>
      <c r="H30" s="4"/>
      <c r="I30" s="4"/>
      <c r="J30" s="4"/>
      <c r="K30" s="20">
        <f t="shared" si="0"/>
        <v>530</v>
      </c>
      <c r="L30" s="62" t="s">
        <v>101</v>
      </c>
    </row>
    <row r="31" spans="1:12">
      <c r="A31" s="4" t="s">
        <v>58</v>
      </c>
      <c r="B31" s="9" t="s">
        <v>57</v>
      </c>
      <c r="C31" s="4">
        <f>IFERROR(VLOOKUP($B31,'seznam hráčů'!$B:$E,MATCH('seznam hráčů'!C$1,'seznam hráčů'!$B$1:$E$1,0),FALSE),"")</f>
        <v>2014</v>
      </c>
      <c r="D31" s="4" t="str">
        <f>IFERROR(VLOOKUP($B31,'seznam hráčů'!$B:$F,MATCH('seznam hráčů'!F$1,'seznam hráčů'!$B$1:$F$1,0),FALSE),"")</f>
        <v>Hořovice</v>
      </c>
      <c r="E31" s="4">
        <f>IFERROR(VLOOKUP($B31,'1.kolo'!$B:$F,MATCH('1.kolo'!F$5,'1.kolo'!$B$5:$F$5,0),FALSE),"")</f>
        <v>450</v>
      </c>
      <c r="F31" s="4" t="str">
        <f>IFERROR(VLOOKUP($B31,'2.kolo'!$B:$F,MATCH('2.kolo'!F$5,'2.kolo'!$B$5:$F$5,0),FALSE),"")</f>
        <v/>
      </c>
      <c r="G31" s="4">
        <f>IFERROR(VLOOKUP($B31,'3.kolo'!$B:$F,MATCH('3.kolo'!F$5,'3.kolo'!$B$5:$F$5,0),FALSE),"")</f>
        <v>580</v>
      </c>
      <c r="H31" s="4"/>
      <c r="I31" s="4"/>
      <c r="J31" s="4"/>
      <c r="K31" s="20">
        <f t="shared" si="0"/>
        <v>515</v>
      </c>
      <c r="L31" s="62"/>
    </row>
    <row r="32" spans="1:12">
      <c r="A32" s="4" t="s">
        <v>60</v>
      </c>
      <c r="B32" s="9" t="s">
        <v>83</v>
      </c>
      <c r="C32" s="4">
        <f>IFERROR(VLOOKUP($B32,'seznam hráčů'!$B:$E,MATCH('seznam hráčů'!C$1,'seznam hráčů'!$B$1:$E$1,0),FALSE),"")</f>
        <v>2006</v>
      </c>
      <c r="D32" s="4" t="str">
        <f>IFERROR(VLOOKUP($B32,'seznam hráčů'!$B:$F,MATCH('seznam hráčů'!F$1,'seznam hráčů'!$B$1:$F$1,0),FALSE),"")</f>
        <v>Zdice</v>
      </c>
      <c r="E32" s="4" t="str">
        <f>IFERROR(VLOOKUP($B32,'1.kolo'!$B:$F,MATCH('1.kolo'!F$5,'1.kolo'!$B$5:$F$5,0),FALSE),"")</f>
        <v/>
      </c>
      <c r="F32" s="4" t="str">
        <f>IFERROR(VLOOKUP($B32,'2.kolo'!$B:$F,MATCH('2.kolo'!F$5,'2.kolo'!$B$5:$F$5,0),FALSE),"")</f>
        <v/>
      </c>
      <c r="G32" s="4">
        <f>IFERROR(VLOOKUP($B32,'3.kolo'!$B:$F,MATCH('3.kolo'!F$5,'3.kolo'!$B$5:$F$5,0),FALSE),"")</f>
        <v>510</v>
      </c>
      <c r="H32" s="4"/>
      <c r="I32" s="4"/>
      <c r="J32" s="4"/>
      <c r="K32" s="20">
        <f t="shared" si="0"/>
        <v>510</v>
      </c>
    </row>
    <row r="33" spans="1:11">
      <c r="A33" s="4" t="s">
        <v>78</v>
      </c>
      <c r="B33" s="29" t="s">
        <v>53</v>
      </c>
      <c r="C33" s="4">
        <f>IFERROR(VLOOKUP($B33,'seznam hráčů'!$B:$E,MATCH('seznam hráčů'!C$1,'seznam hráčů'!$B$1:$E$1,0),FALSE),"")</f>
        <v>2008</v>
      </c>
      <c r="D33" s="4" t="str">
        <f>IFERROR(VLOOKUP($B33,'seznam hráčů'!$B:$F,MATCH('seznam hráčů'!F$1,'seznam hráčů'!$B$1:$F$1,0),FALSE),"")</f>
        <v>Žebrák</v>
      </c>
      <c r="E33" s="4">
        <f>IFERROR(VLOOKUP($B33,'1.kolo'!$B:$F,MATCH('1.kolo'!F$5,'1.kolo'!$B$5:$F$5,0),FALSE),"")</f>
        <v>490</v>
      </c>
      <c r="F33" s="4" t="str">
        <f>IFERROR(VLOOKUP($B33,'2.kolo'!$B:$F,MATCH('2.kolo'!F$5,'2.kolo'!$B$5:$F$5,0),FALSE),"")</f>
        <v/>
      </c>
      <c r="G33" s="4" t="str">
        <f>IFERROR(VLOOKUP($B33,'3.kolo'!$B:$F,MATCH('3.kolo'!F$5,'3.kolo'!$B$5:$F$5,0),FALSE),"")</f>
        <v/>
      </c>
      <c r="H33" s="9"/>
      <c r="I33" s="9"/>
      <c r="J33" s="9"/>
      <c r="K33" s="20">
        <f t="shared" si="0"/>
        <v>490</v>
      </c>
    </row>
    <row r="34" spans="1:11">
      <c r="A34" s="3" t="s">
        <v>2</v>
      </c>
      <c r="B34" s="3" t="s">
        <v>93</v>
      </c>
      <c r="C34" s="3" t="s">
        <v>5</v>
      </c>
      <c r="D34" s="3" t="s">
        <v>4</v>
      </c>
      <c r="E34" s="3" t="s">
        <v>94</v>
      </c>
      <c r="F34" s="3" t="s">
        <v>95</v>
      </c>
      <c r="G34" s="3" t="s">
        <v>96</v>
      </c>
      <c r="H34" s="3" t="s">
        <v>97</v>
      </c>
      <c r="I34" s="3" t="s">
        <v>98</v>
      </c>
      <c r="J34" s="3" t="s">
        <v>99</v>
      </c>
      <c r="K34" s="3" t="s">
        <v>7</v>
      </c>
    </row>
    <row r="35" spans="1:11">
      <c r="A35" s="4" t="s">
        <v>90</v>
      </c>
      <c r="B35" s="29" t="s">
        <v>55</v>
      </c>
      <c r="C35" s="4">
        <f>IFERROR(VLOOKUP($B35,'seznam hráčů'!$B:$E,MATCH('seznam hráčů'!C$1,'seznam hráčů'!$B$1:$E$1,0),FALSE),"")</f>
        <v>2011</v>
      </c>
      <c r="D35" s="4" t="str">
        <f>IFERROR(VLOOKUP($B35,'seznam hráčů'!$B:$F,MATCH('seznam hráčů'!F$1,'seznam hráčů'!$B$1:$F$1,0),FALSE),"")</f>
        <v>Hořovice</v>
      </c>
      <c r="E35" s="4">
        <f>IFERROR(VLOOKUP($B35,'1.kolo'!$B:$F,MATCH('1.kolo'!F$5,'1.kolo'!$B$5:$F$5,0),FALSE),"")</f>
        <v>470</v>
      </c>
      <c r="F35" s="4">
        <f>IFERROR(VLOOKUP($B35,'2.kolo'!$B:$F,MATCH('2.kolo'!F$5,'2.kolo'!$B$5:$F$5,0),FALSE),"")</f>
        <v>490</v>
      </c>
      <c r="G35" s="4" t="str">
        <f>IFERROR(VLOOKUP($B35,'3.kolo'!$B:$F,MATCH('3.kolo'!F$5,'3.kolo'!$B$5:$F$5,0),FALSE),"")</f>
        <v/>
      </c>
      <c r="H35" s="4"/>
      <c r="I35" s="4"/>
      <c r="J35" s="4"/>
      <c r="K35" s="20">
        <f t="shared" ref="K35:K40" si="1">AVERAGE(E35:J35)</f>
        <v>480</v>
      </c>
    </row>
    <row r="36" spans="1:11">
      <c r="A36" s="4" t="s">
        <v>114</v>
      </c>
      <c r="B36" s="9" t="s">
        <v>77</v>
      </c>
      <c r="C36" s="4">
        <f>IFERROR(VLOOKUP($B36,'seznam hráčů'!$B:$E,MATCH('seznam hráčů'!C$1,'seznam hráčů'!$B$1:$E$1,0),FALSE),"")</f>
        <v>2012</v>
      </c>
      <c r="D36" s="4" t="str">
        <f>IFERROR(VLOOKUP($B36,'seznam hráčů'!$B:$F,MATCH('seznam hráčů'!F$1,'seznam hráčů'!$B$1:$F$1,0),FALSE),"")</f>
        <v>Kr.Dvůr</v>
      </c>
      <c r="E36" s="4" t="str">
        <f>IFERROR(VLOOKUP($B36,'1.kolo'!$B:$F,MATCH('1.kolo'!F$5,'1.kolo'!$B$5:$F$5,0),FALSE),"")</f>
        <v/>
      </c>
      <c r="F36" s="4">
        <f>IFERROR(VLOOKUP($B36,'2.kolo'!$B:$F,MATCH('2.kolo'!F$5,'2.kolo'!$B$5:$F$5,0),FALSE),"")</f>
        <v>410</v>
      </c>
      <c r="G36" s="4">
        <f>IFERROR(VLOOKUP($B36,'3.kolo'!$B:$F,MATCH('3.kolo'!F$5,'3.kolo'!$B$5:$F$5,0),FALSE),"")</f>
        <v>530</v>
      </c>
      <c r="H36" s="9"/>
      <c r="I36" s="9"/>
      <c r="J36" s="9"/>
      <c r="K36" s="20">
        <f t="shared" si="1"/>
        <v>470</v>
      </c>
    </row>
    <row r="37" spans="1:11">
      <c r="A37" s="4" t="s">
        <v>115</v>
      </c>
      <c r="B37" s="9" t="s">
        <v>61</v>
      </c>
      <c r="C37" s="4">
        <f>IFERROR(VLOOKUP($B37,'seznam hráčů'!$B:$E,MATCH('seznam hráčů'!C$1,'seznam hráčů'!$B$1:$E$1,0),FALSE),"")</f>
        <v>2010</v>
      </c>
      <c r="D37" s="4" t="str">
        <f>IFERROR(VLOOKUP($B37,'seznam hráčů'!$B:$F,MATCH('seznam hráčů'!F$1,'seznam hráčů'!$B$1:$F$1,0),FALSE),"")</f>
        <v>Hořovice</v>
      </c>
      <c r="E37" s="4">
        <f>IFERROR(VLOOKUP($B37,'1.kolo'!$B:$F,MATCH('1.kolo'!F$5,'1.kolo'!$B$5:$F$5,0),FALSE),"")</f>
        <v>410</v>
      </c>
      <c r="F37" s="4">
        <f>IFERROR(VLOOKUP($B37,'2.kolo'!$B:$F,MATCH('2.kolo'!F$5,'2.kolo'!$B$5:$F$5,0),FALSE),"")</f>
        <v>430</v>
      </c>
      <c r="G37" s="4">
        <f>IFERROR(VLOOKUP($B37,'3.kolo'!$B:$F,MATCH('3.kolo'!F$5,'3.kolo'!$B$5:$F$5,0),FALSE),"")</f>
        <v>550</v>
      </c>
      <c r="H37" s="4"/>
      <c r="I37" s="4"/>
      <c r="J37" s="4"/>
      <c r="K37" s="20">
        <f t="shared" si="1"/>
        <v>463.33333333333331</v>
      </c>
    </row>
    <row r="38" spans="1:11">
      <c r="A38" s="4" t="s">
        <v>116</v>
      </c>
      <c r="B38" s="9" t="s">
        <v>76</v>
      </c>
      <c r="C38" s="4">
        <f>IFERROR(VLOOKUP($B38,'seznam hráčů'!$B:$E,MATCH('seznam hráčů'!C$1,'seznam hráčů'!$B$1:$E$1,0),FALSE),"")</f>
        <v>2010</v>
      </c>
      <c r="D38" s="4" t="str">
        <f>IFERROR(VLOOKUP($B38,'seznam hráčů'!$B:$F,MATCH('seznam hráčů'!F$1,'seznam hráčů'!$B$1:$F$1,0),FALSE),"")</f>
        <v>Nižbor</v>
      </c>
      <c r="E38" s="4" t="str">
        <f>IFERROR(VLOOKUP($B38,'1.kolo'!$B:$F,MATCH('1.kolo'!F$5,'1.kolo'!$B$5:$F$5,0),FALSE),"")</f>
        <v/>
      </c>
      <c r="F38" s="4">
        <f>IFERROR(VLOOKUP($B38,'2.kolo'!$B:$F,MATCH('2.kolo'!F$5,'2.kolo'!$B$5:$F$5,0),FALSE),"")</f>
        <v>450</v>
      </c>
      <c r="G38" s="4" t="str">
        <f>IFERROR(VLOOKUP($B38,'3.kolo'!$B:$F,MATCH('3.kolo'!F$5,'3.kolo'!$B$5:$F$5,0),FALSE),"")</f>
        <v/>
      </c>
      <c r="H38" s="4"/>
      <c r="I38" s="4"/>
      <c r="J38" s="4"/>
      <c r="K38" s="20">
        <f t="shared" si="1"/>
        <v>450</v>
      </c>
    </row>
    <row r="39" spans="1:11">
      <c r="A39" s="4" t="s">
        <v>121</v>
      </c>
      <c r="B39" s="29" t="s">
        <v>59</v>
      </c>
      <c r="C39" s="4">
        <f>IFERROR(VLOOKUP($B39,'seznam hráčů'!$B:$E,MATCH('seznam hráčů'!C$1,'seznam hráčů'!$B$1:$E$1,0),FALSE),"")</f>
        <v>2008</v>
      </c>
      <c r="D39" s="4" t="str">
        <f>IFERROR(VLOOKUP($B39,'seznam hráčů'!$B:$F,MATCH('seznam hráčů'!F$1,'seznam hráčů'!$B$1:$F$1,0),FALSE),"")</f>
        <v>Kr.Dvůr</v>
      </c>
      <c r="E39" s="4">
        <f>IFERROR(VLOOKUP($B39,'1.kolo'!$B:$F,MATCH('1.kolo'!F$5,'1.kolo'!$B$5:$F$5,0),FALSE),"")</f>
        <v>430</v>
      </c>
      <c r="F39" s="4" t="str">
        <f>IFERROR(VLOOKUP($B39,'2.kolo'!$B:$F,MATCH('2.kolo'!F$5,'2.kolo'!$B$5:$F$5,0),FALSE),"")</f>
        <v/>
      </c>
      <c r="G39" s="4" t="str">
        <f>IFERROR(VLOOKUP($B39,'3.kolo'!$B:$F,MATCH('3.kolo'!F$5,'3.kolo'!$B$5:$F$5,0),FALSE),"")</f>
        <v/>
      </c>
      <c r="H39" s="4"/>
      <c r="I39" s="4"/>
      <c r="J39" s="4"/>
      <c r="K39" s="20">
        <f t="shared" si="1"/>
        <v>430</v>
      </c>
    </row>
    <row r="40" spans="1:11">
      <c r="A40" s="4" t="s">
        <v>122</v>
      </c>
      <c r="B40" s="9" t="s">
        <v>79</v>
      </c>
      <c r="C40" s="4">
        <f>IFERROR(VLOOKUP($B40,'seznam hráčů'!$B:$E,MATCH('seznam hráčů'!C$1,'seznam hráčů'!$B$1:$E$1,0),FALSE),"")</f>
        <v>2009</v>
      </c>
      <c r="D40" s="4" t="str">
        <f>IFERROR(VLOOKUP($B40,'seznam hráčů'!$B:$F,MATCH('seznam hráčů'!F$1,'seznam hráčů'!$B$1:$F$1,0),FALSE),"")</f>
        <v>Nižbor</v>
      </c>
      <c r="E40" s="4" t="str">
        <f>IFERROR(VLOOKUP($B40,'1.kolo'!$B:$F,MATCH('1.kolo'!F$5,'1.kolo'!$B$5:$F$5,0),FALSE),"")</f>
        <v/>
      </c>
      <c r="F40" s="4">
        <f>IFERROR(VLOOKUP($B40,'2.kolo'!$B:$F,MATCH('2.kolo'!F$5,'2.kolo'!$B$5:$F$5,0),FALSE),"")</f>
        <v>390</v>
      </c>
      <c r="G40" s="4" t="str">
        <f>IFERROR(VLOOKUP($B40,'3.kolo'!$B:$F,MATCH('3.kolo'!F$5,'3.kolo'!$B$5:$F$5,0),FALSE),"")</f>
        <v/>
      </c>
      <c r="H40" s="4"/>
      <c r="I40" s="4"/>
      <c r="J40" s="4"/>
      <c r="K40" s="20">
        <f t="shared" si="1"/>
        <v>390</v>
      </c>
    </row>
  </sheetData>
  <protectedRanges>
    <protectedRange sqref="B45" name="DivizeA"/>
  </protectedRanges>
  <sortState xmlns:xlrd2="http://schemas.microsoft.com/office/spreadsheetml/2017/richdata2" ref="B5:K40">
    <sortCondition descending="1" ref="K5:K40"/>
  </sortState>
  <mergeCells count="2">
    <mergeCell ref="A1:K2"/>
    <mergeCell ref="A3:K3"/>
  </mergeCells>
  <phoneticPr fontId="7" type="noConversion"/>
  <conditionalFormatting sqref="B30:B31">
    <cfRule type="duplicateValues" dxfId="120" priority="8"/>
  </conditionalFormatting>
  <conditionalFormatting sqref="B32:B33">
    <cfRule type="duplicateValues" dxfId="119" priority="7"/>
  </conditionalFormatting>
  <conditionalFormatting sqref="B35:B36 B33">
    <cfRule type="duplicateValues" dxfId="118" priority="6"/>
  </conditionalFormatting>
  <conditionalFormatting sqref="B36:B37">
    <cfRule type="duplicateValues" dxfId="117" priority="5"/>
  </conditionalFormatting>
  <conditionalFormatting sqref="B38">
    <cfRule type="duplicateValues" dxfId="116" priority="4"/>
  </conditionalFormatting>
  <conditionalFormatting sqref="B39">
    <cfRule type="duplicateValues" dxfId="115" priority="3"/>
  </conditionalFormatting>
  <conditionalFormatting sqref="B40">
    <cfRule type="duplicateValues" dxfId="114" priority="1"/>
  </conditionalFormatting>
  <conditionalFormatting sqref="K5:K33 K35:K40">
    <cfRule type="duplicateValues" dxfId="113" priority="9"/>
  </conditionalFormatting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jirik</dc:creator>
  <cp:keywords/>
  <dc:description/>
  <cp:lastModifiedBy>Milan Kureš</cp:lastModifiedBy>
  <cp:revision/>
  <dcterms:created xsi:type="dcterms:W3CDTF">2018-12-17T18:52:51Z</dcterms:created>
  <dcterms:modified xsi:type="dcterms:W3CDTF">2023-09-12T10:49:50Z</dcterms:modified>
  <cp:category/>
  <cp:contentStatus/>
</cp:coreProperties>
</file>