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Stolní tenis\RSST-Beroun\Mládež\RegionTour\2021-2022\"/>
    </mc:Choice>
  </mc:AlternateContent>
  <xr:revisionPtr revIDLastSave="0" documentId="13_ncr:1_{1591EDE9-8F1A-413B-91CF-5B50108923ED}" xr6:coauthVersionLast="47" xr6:coauthVersionMax="47" xr10:uidLastSave="{00000000-0000-0000-0000-000000000000}"/>
  <bookViews>
    <workbookView xWindow="24495" yWindow="4140" windowWidth="32280" windowHeight="12885" tabRatio="956" firstSheet="9" activeTab="15" xr2:uid="{00000000-000D-0000-FFFF-FFFF00000000}"/>
  </bookViews>
  <sheets>
    <sheet name="1.kolo" sheetId="4" r:id="rId1"/>
    <sheet name="2.kolo" sheetId="1" r:id="rId2"/>
    <sheet name="3.kolo" sheetId="5" r:id="rId3"/>
    <sheet name="4.kolo" sheetId="8" r:id="rId4"/>
    <sheet name="5.kolo" sheetId="9" r:id="rId5"/>
    <sheet name="6.kolo" sheetId="13" r:id="rId6"/>
    <sheet name="Nasaz. 2.kolo" sheetId="12" r:id="rId7"/>
    <sheet name="Nasaz. 3.kolo" sheetId="2" r:id="rId8"/>
    <sheet name="Nasaz. 4.kolo" sheetId="6" r:id="rId9"/>
    <sheet name="Nasaz. 5.kolo" sheetId="16" r:id="rId10"/>
    <sheet name="Nasaz. 6.kolo" sheetId="11" r:id="rId11"/>
    <sheet name="nasaz.sezona" sheetId="10" r:id="rId12"/>
    <sheet name="Žebříček" sheetId="3" r:id="rId13"/>
    <sheet name="Bodové finální" sheetId="18" r:id="rId14"/>
    <sheet name="Kategorie-final" sheetId="19" r:id="rId15"/>
    <sheet name="seznam hráčů" sheetId="7" r:id="rId16"/>
    <sheet name="věkové kategorie" sheetId="17" r:id="rId17"/>
    <sheet name="List2" sheetId="21" r:id="rId18"/>
    <sheet name="Final" sheetId="20" r:id="rId19"/>
  </sheets>
  <externalReferences>
    <externalReference r:id="rId20"/>
  </externalReferences>
  <definedNames>
    <definedName name="_xlnm._FilterDatabase" localSheetId="13" hidden="1">'Bodové finální'!$A$4:$O$60</definedName>
    <definedName name="_xlnm._FilterDatabase" localSheetId="12" hidden="1">Žebříček!$B$4:$P$35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4" i="3" l="1"/>
  <c r="K44" i="3"/>
  <c r="J44" i="3"/>
  <c r="I44" i="3"/>
  <c r="H44" i="3"/>
  <c r="G44" i="3"/>
  <c r="O44" i="3" s="1"/>
  <c r="M44" i="3" s="1"/>
  <c r="E44" i="3"/>
  <c r="C44" i="3"/>
  <c r="D44" i="3" s="1"/>
  <c r="L43" i="3"/>
  <c r="K43" i="3"/>
  <c r="J43" i="3"/>
  <c r="I43" i="3"/>
  <c r="H43" i="3"/>
  <c r="G43" i="3"/>
  <c r="O43" i="3" s="1"/>
  <c r="M43" i="3" s="1"/>
  <c r="E43" i="3"/>
  <c r="C43" i="3"/>
  <c r="D43" i="3" s="1"/>
  <c r="L42" i="3"/>
  <c r="K42" i="3"/>
  <c r="J42" i="3"/>
  <c r="I42" i="3"/>
  <c r="H42" i="3"/>
  <c r="G42" i="3"/>
  <c r="O42" i="3" s="1"/>
  <c r="M42" i="3" s="1"/>
  <c r="E42" i="3"/>
  <c r="C42" i="3"/>
  <c r="D42" i="3" s="1"/>
  <c r="L41" i="3"/>
  <c r="K41" i="3"/>
  <c r="J41" i="3"/>
  <c r="I41" i="3"/>
  <c r="H41" i="3"/>
  <c r="G41" i="3"/>
  <c r="E41" i="3"/>
  <c r="C41" i="3"/>
  <c r="D41" i="3" s="1"/>
  <c r="L40" i="3"/>
  <c r="K40" i="3"/>
  <c r="J40" i="3"/>
  <c r="I40" i="3"/>
  <c r="H40" i="3"/>
  <c r="G40" i="3"/>
  <c r="E40" i="3"/>
  <c r="C40" i="3"/>
  <c r="D40" i="3" s="1"/>
  <c r="L39" i="3"/>
  <c r="K39" i="3"/>
  <c r="J39" i="3"/>
  <c r="I39" i="3"/>
  <c r="H39" i="3"/>
  <c r="G39" i="3"/>
  <c r="E39" i="3"/>
  <c r="C39" i="3"/>
  <c r="D39" i="3" s="1"/>
  <c r="L38" i="3"/>
  <c r="K38" i="3"/>
  <c r="J38" i="3"/>
  <c r="I38" i="3"/>
  <c r="H38" i="3"/>
  <c r="G38" i="3"/>
  <c r="E38" i="3"/>
  <c r="C38" i="3"/>
  <c r="D38" i="3" s="1"/>
  <c r="L37" i="3"/>
  <c r="K37" i="3"/>
  <c r="J37" i="3"/>
  <c r="I37" i="3"/>
  <c r="H37" i="3"/>
  <c r="G37" i="3"/>
  <c r="E37" i="3"/>
  <c r="C37" i="3"/>
  <c r="D37" i="3" s="1"/>
  <c r="N44" i="3" l="1"/>
  <c r="N43" i="3"/>
  <c r="O39" i="3"/>
  <c r="M39" i="3" s="1"/>
  <c r="O41" i="3"/>
  <c r="M41" i="3" s="1"/>
  <c r="N42" i="3"/>
  <c r="N38" i="3"/>
  <c r="O40" i="3"/>
  <c r="M40" i="3" s="1"/>
  <c r="N40" i="3"/>
  <c r="N41" i="3"/>
  <c r="O38" i="3"/>
  <c r="M38" i="3" s="1"/>
  <c r="N39" i="3"/>
  <c r="O37" i="3"/>
  <c r="M37" i="3" s="1"/>
  <c r="N37" i="3"/>
  <c r="L7" i="3"/>
  <c r="L11" i="3"/>
  <c r="L8" i="3"/>
  <c r="L9" i="3"/>
  <c r="L10" i="3"/>
  <c r="L13" i="3"/>
  <c r="L12" i="3"/>
  <c r="L14" i="3"/>
  <c r="L15" i="3"/>
  <c r="L16" i="3"/>
  <c r="L17" i="3"/>
  <c r="L6" i="3"/>
  <c r="L18" i="3"/>
  <c r="L21" i="3"/>
  <c r="L19" i="3"/>
  <c r="L23" i="3"/>
  <c r="L26" i="3"/>
  <c r="L25" i="3"/>
  <c r="L20" i="3"/>
  <c r="L22" i="3"/>
  <c r="L27" i="3"/>
  <c r="L29" i="3"/>
  <c r="L31" i="3"/>
  <c r="L28" i="3"/>
  <c r="L32" i="3"/>
  <c r="L34" i="3"/>
  <c r="L33" i="3"/>
  <c r="L24" i="3"/>
  <c r="L30" i="3"/>
  <c r="L35" i="3"/>
  <c r="L5" i="3"/>
  <c r="C15" i="18"/>
  <c r="D15" i="18" s="1"/>
  <c r="E60" i="18"/>
  <c r="F60" i="18"/>
  <c r="G60" i="18"/>
  <c r="H60" i="18"/>
  <c r="I60" i="18"/>
  <c r="J60" i="18"/>
  <c r="K60" i="18"/>
  <c r="C60" i="18"/>
  <c r="D60" i="18" s="1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2" i="7"/>
  <c r="K6" i="18"/>
  <c r="K7" i="18"/>
  <c r="K10" i="18"/>
  <c r="K11" i="18"/>
  <c r="K12" i="18"/>
  <c r="K13" i="18"/>
  <c r="K15" i="18"/>
  <c r="K16" i="18"/>
  <c r="K8" i="18"/>
  <c r="K9" i="18"/>
  <c r="K19" i="18"/>
  <c r="K21" i="18"/>
  <c r="K20" i="18"/>
  <c r="K14" i="18"/>
  <c r="K25" i="18"/>
  <c r="K24" i="18"/>
  <c r="K22" i="18"/>
  <c r="K27" i="18"/>
  <c r="K23" i="18"/>
  <c r="K30" i="18"/>
  <c r="K31" i="18"/>
  <c r="K33" i="18"/>
  <c r="K17" i="18"/>
  <c r="K35" i="18"/>
  <c r="K18" i="18"/>
  <c r="K32" i="18"/>
  <c r="K36" i="18"/>
  <c r="K26" i="18"/>
  <c r="K38" i="18"/>
  <c r="K37" i="18"/>
  <c r="K39" i="18"/>
  <c r="K40" i="18"/>
  <c r="K29" i="18"/>
  <c r="K41" i="18"/>
  <c r="K28" i="18"/>
  <c r="K34" i="18"/>
  <c r="K42" i="18"/>
  <c r="K43" i="18"/>
  <c r="K50" i="18"/>
  <c r="K47" i="18"/>
  <c r="K54" i="18"/>
  <c r="K46" i="18"/>
  <c r="K56" i="18"/>
  <c r="K52" i="18"/>
  <c r="K57" i="18"/>
  <c r="K58" i="18"/>
  <c r="K55" i="18"/>
  <c r="K5" i="18"/>
  <c r="E37" i="19"/>
  <c r="C37" i="19"/>
  <c r="D37" i="19" s="1"/>
  <c r="E36" i="19"/>
  <c r="C36" i="19"/>
  <c r="D36" i="19" s="1"/>
  <c r="E35" i="19"/>
  <c r="C35" i="19"/>
  <c r="D35" i="19" s="1"/>
  <c r="E31" i="19"/>
  <c r="C31" i="19"/>
  <c r="D31" i="19" s="1"/>
  <c r="E30" i="19"/>
  <c r="C30" i="19"/>
  <c r="D30" i="19" s="1"/>
  <c r="E29" i="19"/>
  <c r="C29" i="19"/>
  <c r="D29" i="19" s="1"/>
  <c r="E25" i="19"/>
  <c r="C25" i="19"/>
  <c r="D25" i="19" s="1"/>
  <c r="E24" i="19"/>
  <c r="C24" i="19"/>
  <c r="D24" i="19" s="1"/>
  <c r="E23" i="19"/>
  <c r="C23" i="19"/>
  <c r="D23" i="19" s="1"/>
  <c r="E19" i="19"/>
  <c r="C19" i="19"/>
  <c r="D19" i="19" s="1"/>
  <c r="E18" i="19"/>
  <c r="C18" i="19"/>
  <c r="D18" i="19" s="1"/>
  <c r="E17" i="19"/>
  <c r="C17" i="19"/>
  <c r="D17" i="19" s="1"/>
  <c r="E13" i="19"/>
  <c r="C13" i="19"/>
  <c r="D13" i="19" s="1"/>
  <c r="E12" i="19"/>
  <c r="C12" i="19"/>
  <c r="D12" i="19" s="1"/>
  <c r="E11" i="19"/>
  <c r="C11" i="19"/>
  <c r="D11" i="19" s="1"/>
  <c r="C6" i="19"/>
  <c r="D6" i="19" s="1"/>
  <c r="E6" i="19"/>
  <c r="C7" i="19"/>
  <c r="D7" i="19" s="1"/>
  <c r="E7" i="19"/>
  <c r="E5" i="19"/>
  <c r="C5" i="19"/>
  <c r="D5" i="19" s="1"/>
  <c r="N60" i="18" l="1"/>
  <c r="L60" i="18" s="1"/>
  <c r="I3" i="17"/>
  <c r="B59" i="18" l="1"/>
  <c r="B53" i="18"/>
  <c r="J54" i="18"/>
  <c r="I54" i="18"/>
  <c r="H54" i="18"/>
  <c r="G54" i="18"/>
  <c r="F54" i="18"/>
  <c r="E54" i="18"/>
  <c r="C54" i="18"/>
  <c r="D54" i="18" s="1"/>
  <c r="J55" i="18"/>
  <c r="I55" i="18"/>
  <c r="H55" i="18"/>
  <c r="G55" i="18"/>
  <c r="F55" i="18"/>
  <c r="E55" i="18"/>
  <c r="C55" i="18"/>
  <c r="D55" i="18" s="1"/>
  <c r="J47" i="18"/>
  <c r="I47" i="18"/>
  <c r="H47" i="18"/>
  <c r="G47" i="18"/>
  <c r="F47" i="18"/>
  <c r="E47" i="18"/>
  <c r="C47" i="18"/>
  <c r="D47" i="18" s="1"/>
  <c r="J58" i="18"/>
  <c r="I58" i="18"/>
  <c r="H58" i="18"/>
  <c r="G58" i="18"/>
  <c r="F58" i="18"/>
  <c r="E58" i="18"/>
  <c r="C58" i="18"/>
  <c r="D58" i="18" s="1"/>
  <c r="B51" i="18"/>
  <c r="J57" i="18"/>
  <c r="I57" i="18"/>
  <c r="H57" i="18"/>
  <c r="G57" i="18"/>
  <c r="F57" i="18"/>
  <c r="E57" i="18"/>
  <c r="C57" i="18"/>
  <c r="D57" i="18" s="1"/>
  <c r="J52" i="18"/>
  <c r="I52" i="18"/>
  <c r="H52" i="18"/>
  <c r="G52" i="18"/>
  <c r="F52" i="18"/>
  <c r="E52" i="18"/>
  <c r="C52" i="18"/>
  <c r="D52" i="18" s="1"/>
  <c r="B45" i="18"/>
  <c r="B44" i="18"/>
  <c r="J37" i="18"/>
  <c r="I37" i="18"/>
  <c r="H37" i="18"/>
  <c r="G37" i="18"/>
  <c r="F37" i="18"/>
  <c r="E37" i="18"/>
  <c r="C37" i="18"/>
  <c r="D37" i="18" s="1"/>
  <c r="J38" i="18"/>
  <c r="I38" i="18"/>
  <c r="H38" i="18"/>
  <c r="G38" i="18"/>
  <c r="F38" i="18"/>
  <c r="E38" i="18"/>
  <c r="C38" i="18"/>
  <c r="D38" i="18" s="1"/>
  <c r="J56" i="18"/>
  <c r="I56" i="18"/>
  <c r="H56" i="18"/>
  <c r="G56" i="18"/>
  <c r="F56" i="18"/>
  <c r="E56" i="18"/>
  <c r="C56" i="18"/>
  <c r="D56" i="18" s="1"/>
  <c r="J36" i="18"/>
  <c r="I36" i="18"/>
  <c r="H36" i="18"/>
  <c r="G36" i="18"/>
  <c r="F36" i="18"/>
  <c r="E36" i="18"/>
  <c r="C36" i="18"/>
  <c r="D36" i="18" s="1"/>
  <c r="J32" i="18"/>
  <c r="I32" i="18"/>
  <c r="H32" i="18"/>
  <c r="G32" i="18"/>
  <c r="F32" i="18"/>
  <c r="E32" i="18"/>
  <c r="C32" i="18"/>
  <c r="D32" i="18" s="1"/>
  <c r="B49" i="18"/>
  <c r="J42" i="18"/>
  <c r="I42" i="18"/>
  <c r="H42" i="18"/>
  <c r="G42" i="18"/>
  <c r="F42" i="18"/>
  <c r="E42" i="18"/>
  <c r="C42" i="18"/>
  <c r="D42" i="18" s="1"/>
  <c r="J34" i="18"/>
  <c r="I34" i="18"/>
  <c r="H34" i="18"/>
  <c r="G34" i="18"/>
  <c r="F34" i="18"/>
  <c r="E34" i="18"/>
  <c r="C34" i="18"/>
  <c r="D34" i="18" s="1"/>
  <c r="J46" i="18"/>
  <c r="I46" i="18"/>
  <c r="H46" i="18"/>
  <c r="G46" i="18"/>
  <c r="F46" i="18"/>
  <c r="E46" i="18"/>
  <c r="C46" i="18"/>
  <c r="D46" i="18" s="1"/>
  <c r="B48" i="18"/>
  <c r="J31" i="18"/>
  <c r="I31" i="18"/>
  <c r="H31" i="18"/>
  <c r="G31" i="18"/>
  <c r="F31" i="18"/>
  <c r="E31" i="18"/>
  <c r="C31" i="18"/>
  <c r="D31" i="18" s="1"/>
  <c r="J29" i="18"/>
  <c r="I29" i="18"/>
  <c r="H29" i="18"/>
  <c r="G29" i="18"/>
  <c r="F29" i="18"/>
  <c r="E29" i="18"/>
  <c r="C29" i="18"/>
  <c r="D29" i="18" s="1"/>
  <c r="J23" i="18"/>
  <c r="I23" i="18"/>
  <c r="H23" i="18"/>
  <c r="G23" i="18"/>
  <c r="F23" i="18"/>
  <c r="E23" i="18"/>
  <c r="C23" i="18"/>
  <c r="D23" i="18" s="1"/>
  <c r="J22" i="18"/>
  <c r="I22" i="18"/>
  <c r="H22" i="18"/>
  <c r="G22" i="18"/>
  <c r="F22" i="18"/>
  <c r="E22" i="18"/>
  <c r="C22" i="18"/>
  <c r="D22" i="18" s="1"/>
  <c r="J40" i="18"/>
  <c r="I40" i="18"/>
  <c r="H40" i="18"/>
  <c r="G40" i="18"/>
  <c r="F40" i="18"/>
  <c r="E40" i="18"/>
  <c r="C40" i="18"/>
  <c r="D40" i="18" s="1"/>
  <c r="J24" i="18"/>
  <c r="I24" i="18"/>
  <c r="H24" i="18"/>
  <c r="G24" i="18"/>
  <c r="F24" i="18"/>
  <c r="E24" i="18"/>
  <c r="C24" i="18"/>
  <c r="D24" i="18" s="1"/>
  <c r="J26" i="18"/>
  <c r="I26" i="18"/>
  <c r="H26" i="18"/>
  <c r="G26" i="18"/>
  <c r="F26" i="18"/>
  <c r="E26" i="18"/>
  <c r="C26" i="18"/>
  <c r="D26" i="18" s="1"/>
  <c r="J20" i="18"/>
  <c r="I20" i="18"/>
  <c r="H20" i="18"/>
  <c r="G20" i="18"/>
  <c r="F20" i="18"/>
  <c r="E20" i="18"/>
  <c r="C20" i="18"/>
  <c r="D20" i="18" s="1"/>
  <c r="J25" i="18"/>
  <c r="I25" i="18"/>
  <c r="H25" i="18"/>
  <c r="G25" i="18"/>
  <c r="F25" i="18"/>
  <c r="E25" i="18"/>
  <c r="C25" i="18"/>
  <c r="D25" i="18" s="1"/>
  <c r="J43" i="18"/>
  <c r="I43" i="18"/>
  <c r="H43" i="18"/>
  <c r="G43" i="18"/>
  <c r="F43" i="18"/>
  <c r="E43" i="18"/>
  <c r="C43" i="18"/>
  <c r="D43" i="18" s="1"/>
  <c r="J21" i="18"/>
  <c r="I21" i="18"/>
  <c r="H21" i="18"/>
  <c r="G21" i="18"/>
  <c r="F21" i="18"/>
  <c r="E21" i="18"/>
  <c r="C21" i="18"/>
  <c r="D21" i="18" s="1"/>
  <c r="J16" i="18"/>
  <c r="I16" i="18"/>
  <c r="H16" i="18"/>
  <c r="G16" i="18"/>
  <c r="F16" i="18"/>
  <c r="E16" i="18"/>
  <c r="C16" i="18"/>
  <c r="D16" i="18" s="1"/>
  <c r="J19" i="18"/>
  <c r="I19" i="18"/>
  <c r="H19" i="18"/>
  <c r="G19" i="18"/>
  <c r="F19" i="18"/>
  <c r="E19" i="18"/>
  <c r="C19" i="18"/>
  <c r="D19" i="18" s="1"/>
  <c r="J33" i="18"/>
  <c r="I33" i="18"/>
  <c r="H33" i="18"/>
  <c r="G33" i="18"/>
  <c r="F33" i="18"/>
  <c r="E33" i="18"/>
  <c r="C33" i="18"/>
  <c r="D33" i="18" s="1"/>
  <c r="J30" i="18"/>
  <c r="I30" i="18"/>
  <c r="H30" i="18"/>
  <c r="G30" i="18"/>
  <c r="F30" i="18"/>
  <c r="E30" i="18"/>
  <c r="C30" i="18"/>
  <c r="D30" i="18" s="1"/>
  <c r="J15" i="18"/>
  <c r="I15" i="18"/>
  <c r="H15" i="18"/>
  <c r="G15" i="18"/>
  <c r="F15" i="18"/>
  <c r="E15" i="18"/>
  <c r="J28" i="18"/>
  <c r="I28" i="18"/>
  <c r="H28" i="18"/>
  <c r="G28" i="18"/>
  <c r="F28" i="18"/>
  <c r="E28" i="18"/>
  <c r="C28" i="18"/>
  <c r="D28" i="18" s="1"/>
  <c r="J41" i="18"/>
  <c r="I41" i="18"/>
  <c r="H41" i="18"/>
  <c r="G41" i="18"/>
  <c r="F41" i="18"/>
  <c r="E41" i="18"/>
  <c r="C41" i="18"/>
  <c r="D41" i="18" s="1"/>
  <c r="J27" i="18"/>
  <c r="I27" i="18"/>
  <c r="H27" i="18"/>
  <c r="G27" i="18"/>
  <c r="F27" i="18"/>
  <c r="E27" i="18"/>
  <c r="C27" i="18"/>
  <c r="D27" i="18" s="1"/>
  <c r="J50" i="18"/>
  <c r="I50" i="18"/>
  <c r="H50" i="18"/>
  <c r="G50" i="18"/>
  <c r="F50" i="18"/>
  <c r="E50" i="18"/>
  <c r="C50" i="18"/>
  <c r="D50" i="18" s="1"/>
  <c r="J14" i="18"/>
  <c r="I14" i="18"/>
  <c r="H14" i="18"/>
  <c r="G14" i="18"/>
  <c r="F14" i="18"/>
  <c r="E14" i="18"/>
  <c r="C14" i="18"/>
  <c r="D14" i="18" s="1"/>
  <c r="J39" i="18"/>
  <c r="I39" i="18"/>
  <c r="H39" i="18"/>
  <c r="G39" i="18"/>
  <c r="F39" i="18"/>
  <c r="E39" i="18"/>
  <c r="C39" i="18"/>
  <c r="D39" i="18" s="1"/>
  <c r="J13" i="18"/>
  <c r="I13" i="18"/>
  <c r="H13" i="18"/>
  <c r="G13" i="18"/>
  <c r="F13" i="18"/>
  <c r="E13" i="18"/>
  <c r="C13" i="18"/>
  <c r="D13" i="18" s="1"/>
  <c r="J12" i="18"/>
  <c r="I12" i="18"/>
  <c r="H12" i="18"/>
  <c r="G12" i="18"/>
  <c r="F12" i="18"/>
  <c r="E12" i="18"/>
  <c r="C12" i="18"/>
  <c r="D12" i="18" s="1"/>
  <c r="J11" i="18"/>
  <c r="I11" i="18"/>
  <c r="H11" i="18"/>
  <c r="G11" i="18"/>
  <c r="F11" i="18"/>
  <c r="E11" i="18"/>
  <c r="C11" i="18"/>
  <c r="D11" i="18" s="1"/>
  <c r="J7" i="18"/>
  <c r="I7" i="18"/>
  <c r="H7" i="18"/>
  <c r="G7" i="18"/>
  <c r="F7" i="18"/>
  <c r="E7" i="18"/>
  <c r="C7" i="18"/>
  <c r="D7" i="18" s="1"/>
  <c r="J10" i="18"/>
  <c r="I10" i="18"/>
  <c r="H10" i="18"/>
  <c r="G10" i="18"/>
  <c r="F10" i="18"/>
  <c r="E10" i="18"/>
  <c r="C10" i="18"/>
  <c r="D10" i="18" s="1"/>
  <c r="J9" i="18"/>
  <c r="I9" i="18"/>
  <c r="H9" i="18"/>
  <c r="G9" i="18"/>
  <c r="F9" i="18"/>
  <c r="E9" i="18"/>
  <c r="C9" i="18"/>
  <c r="D9" i="18" s="1"/>
  <c r="J8" i="18"/>
  <c r="I8" i="18"/>
  <c r="H8" i="18"/>
  <c r="G8" i="18"/>
  <c r="F8" i="18"/>
  <c r="E8" i="18"/>
  <c r="C8" i="18"/>
  <c r="D8" i="18" s="1"/>
  <c r="J6" i="18"/>
  <c r="I6" i="18"/>
  <c r="H6" i="18"/>
  <c r="G6" i="18"/>
  <c r="F6" i="18"/>
  <c r="E6" i="18"/>
  <c r="C6" i="18"/>
  <c r="D6" i="18" s="1"/>
  <c r="J18" i="18"/>
  <c r="I18" i="18"/>
  <c r="H18" i="18"/>
  <c r="G18" i="18"/>
  <c r="F18" i="18"/>
  <c r="E18" i="18"/>
  <c r="C18" i="18"/>
  <c r="D18" i="18" s="1"/>
  <c r="J35" i="18"/>
  <c r="I35" i="18"/>
  <c r="H35" i="18"/>
  <c r="G35" i="18"/>
  <c r="F35" i="18"/>
  <c r="E35" i="18"/>
  <c r="C35" i="18"/>
  <c r="D35" i="18" s="1"/>
  <c r="J17" i="18"/>
  <c r="I17" i="18"/>
  <c r="H17" i="18"/>
  <c r="G17" i="18"/>
  <c r="F17" i="18"/>
  <c r="E17" i="18"/>
  <c r="C17" i="18"/>
  <c r="D17" i="18" s="1"/>
  <c r="J5" i="18"/>
  <c r="I5" i="18"/>
  <c r="H5" i="18"/>
  <c r="G5" i="18"/>
  <c r="F5" i="18"/>
  <c r="E5" i="18"/>
  <c r="C5" i="18"/>
  <c r="D5" i="18" s="1"/>
  <c r="G8" i="3"/>
  <c r="H8" i="3"/>
  <c r="I8" i="3"/>
  <c r="J8" i="3"/>
  <c r="K8" i="3"/>
  <c r="G9" i="3"/>
  <c r="H9" i="3"/>
  <c r="I9" i="3"/>
  <c r="J9" i="3"/>
  <c r="K9" i="3"/>
  <c r="G10" i="3"/>
  <c r="H10" i="3"/>
  <c r="I10" i="3"/>
  <c r="J10" i="3"/>
  <c r="K10" i="3"/>
  <c r="G13" i="3"/>
  <c r="H13" i="3"/>
  <c r="I13" i="3"/>
  <c r="J13" i="3"/>
  <c r="K13" i="3"/>
  <c r="G12" i="3"/>
  <c r="H12" i="3"/>
  <c r="I12" i="3"/>
  <c r="J12" i="3"/>
  <c r="K12" i="3"/>
  <c r="G14" i="3"/>
  <c r="H14" i="3"/>
  <c r="I14" i="3"/>
  <c r="J14" i="3"/>
  <c r="K14" i="3"/>
  <c r="G15" i="3"/>
  <c r="H15" i="3"/>
  <c r="I15" i="3"/>
  <c r="J15" i="3"/>
  <c r="K15" i="3"/>
  <c r="G16" i="3"/>
  <c r="H16" i="3"/>
  <c r="I16" i="3"/>
  <c r="J16" i="3"/>
  <c r="K16" i="3"/>
  <c r="G17" i="3"/>
  <c r="H17" i="3"/>
  <c r="I17" i="3"/>
  <c r="J17" i="3"/>
  <c r="K17" i="3"/>
  <c r="G6" i="3"/>
  <c r="H6" i="3"/>
  <c r="I6" i="3"/>
  <c r="J6" i="3"/>
  <c r="K6" i="3"/>
  <c r="G18" i="3"/>
  <c r="H18" i="3"/>
  <c r="I18" i="3"/>
  <c r="J18" i="3"/>
  <c r="K18" i="3"/>
  <c r="G21" i="3"/>
  <c r="H21" i="3"/>
  <c r="I21" i="3"/>
  <c r="J21" i="3"/>
  <c r="K21" i="3"/>
  <c r="G19" i="3"/>
  <c r="H19" i="3"/>
  <c r="I19" i="3"/>
  <c r="J19" i="3"/>
  <c r="K19" i="3"/>
  <c r="G23" i="3"/>
  <c r="H23" i="3"/>
  <c r="I23" i="3"/>
  <c r="J23" i="3"/>
  <c r="K23" i="3"/>
  <c r="G26" i="3"/>
  <c r="H26" i="3"/>
  <c r="I26" i="3"/>
  <c r="J26" i="3"/>
  <c r="K26" i="3"/>
  <c r="G25" i="3"/>
  <c r="H25" i="3"/>
  <c r="I25" i="3"/>
  <c r="J25" i="3"/>
  <c r="K25" i="3"/>
  <c r="G20" i="3"/>
  <c r="H20" i="3"/>
  <c r="I20" i="3"/>
  <c r="J20" i="3"/>
  <c r="K20" i="3"/>
  <c r="G22" i="3"/>
  <c r="H22" i="3"/>
  <c r="I22" i="3"/>
  <c r="J22" i="3"/>
  <c r="K22" i="3"/>
  <c r="G27" i="3"/>
  <c r="H27" i="3"/>
  <c r="I27" i="3"/>
  <c r="J27" i="3"/>
  <c r="K27" i="3"/>
  <c r="G29" i="3"/>
  <c r="H29" i="3"/>
  <c r="I29" i="3"/>
  <c r="J29" i="3"/>
  <c r="K29" i="3"/>
  <c r="G31" i="3"/>
  <c r="H31" i="3"/>
  <c r="I31" i="3"/>
  <c r="J31" i="3"/>
  <c r="K31" i="3"/>
  <c r="G28" i="3"/>
  <c r="H28" i="3"/>
  <c r="I28" i="3"/>
  <c r="J28" i="3"/>
  <c r="K28" i="3"/>
  <c r="G32" i="3"/>
  <c r="H32" i="3"/>
  <c r="I32" i="3"/>
  <c r="J32" i="3"/>
  <c r="K32" i="3"/>
  <c r="G34" i="3"/>
  <c r="H34" i="3"/>
  <c r="I34" i="3"/>
  <c r="J34" i="3"/>
  <c r="K34" i="3"/>
  <c r="G33" i="3"/>
  <c r="H33" i="3"/>
  <c r="I33" i="3"/>
  <c r="J33" i="3"/>
  <c r="K33" i="3"/>
  <c r="G24" i="3"/>
  <c r="H24" i="3"/>
  <c r="I24" i="3"/>
  <c r="J24" i="3"/>
  <c r="K24" i="3"/>
  <c r="G30" i="3"/>
  <c r="H30" i="3"/>
  <c r="I30" i="3"/>
  <c r="J30" i="3"/>
  <c r="K30" i="3"/>
  <c r="G35" i="3"/>
  <c r="H35" i="3"/>
  <c r="I35" i="3"/>
  <c r="J35" i="3"/>
  <c r="K35" i="3"/>
  <c r="K7" i="3"/>
  <c r="K11" i="3"/>
  <c r="K5" i="3"/>
  <c r="C41" i="11"/>
  <c r="D41" i="11"/>
  <c r="E41" i="11"/>
  <c r="F41" i="11"/>
  <c r="G41" i="11"/>
  <c r="H41" i="11"/>
  <c r="I41" i="11"/>
  <c r="C52" i="11"/>
  <c r="D52" i="11"/>
  <c r="E52" i="11"/>
  <c r="F52" i="11"/>
  <c r="G52" i="11"/>
  <c r="H52" i="11"/>
  <c r="I52" i="11"/>
  <c r="C55" i="11"/>
  <c r="D55" i="11"/>
  <c r="E55" i="11"/>
  <c r="F55" i="11"/>
  <c r="G55" i="11"/>
  <c r="H55" i="11"/>
  <c r="I55" i="11"/>
  <c r="C57" i="11"/>
  <c r="D57" i="11"/>
  <c r="E57" i="11"/>
  <c r="F57" i="11"/>
  <c r="G57" i="11"/>
  <c r="H57" i="11"/>
  <c r="I57" i="11"/>
  <c r="H8" i="11"/>
  <c r="H6" i="11"/>
  <c r="H7" i="11"/>
  <c r="H10" i="11"/>
  <c r="H9" i="11"/>
  <c r="H11" i="11"/>
  <c r="H13" i="11"/>
  <c r="H12" i="11"/>
  <c r="H14" i="11"/>
  <c r="H15" i="11"/>
  <c r="H17" i="11"/>
  <c r="H16" i="11"/>
  <c r="H18" i="11"/>
  <c r="H19" i="11"/>
  <c r="H21" i="11"/>
  <c r="H20" i="11"/>
  <c r="H22" i="11"/>
  <c r="H26" i="11"/>
  <c r="H24" i="11"/>
  <c r="H25" i="11"/>
  <c r="H23" i="11"/>
  <c r="H28" i="11"/>
  <c r="H36" i="11"/>
  <c r="H27" i="11"/>
  <c r="H31" i="11"/>
  <c r="H38" i="11"/>
  <c r="H33" i="11"/>
  <c r="H39" i="11"/>
  <c r="H34" i="11"/>
  <c r="H29" i="11"/>
  <c r="H32" i="11"/>
  <c r="H46" i="11"/>
  <c r="H47" i="11"/>
  <c r="H30" i="11"/>
  <c r="H43" i="11"/>
  <c r="H42" i="11"/>
  <c r="H45" i="11"/>
  <c r="H37" i="11"/>
  <c r="H48" i="11"/>
  <c r="H49" i="11"/>
  <c r="H53" i="11"/>
  <c r="H56" i="11"/>
  <c r="H58" i="11"/>
  <c r="I8" i="11"/>
  <c r="I6" i="11"/>
  <c r="I7" i="11"/>
  <c r="I10" i="11"/>
  <c r="I9" i="11"/>
  <c r="I11" i="11"/>
  <c r="I13" i="11"/>
  <c r="I12" i="11"/>
  <c r="I14" i="11"/>
  <c r="I15" i="11"/>
  <c r="I17" i="11"/>
  <c r="I16" i="11"/>
  <c r="I18" i="11"/>
  <c r="I19" i="11"/>
  <c r="I21" i="11"/>
  <c r="I20" i="11"/>
  <c r="I22" i="11"/>
  <c r="I26" i="11"/>
  <c r="I24" i="11"/>
  <c r="I25" i="11"/>
  <c r="I23" i="11"/>
  <c r="I28" i="11"/>
  <c r="I36" i="11"/>
  <c r="I27" i="11"/>
  <c r="I31" i="11"/>
  <c r="I38" i="11"/>
  <c r="I33" i="11"/>
  <c r="I39" i="11"/>
  <c r="I34" i="11"/>
  <c r="I29" i="11"/>
  <c r="I32" i="11"/>
  <c r="I46" i="11"/>
  <c r="I47" i="11"/>
  <c r="I30" i="11"/>
  <c r="I43" i="11"/>
  <c r="I42" i="11"/>
  <c r="I45" i="11"/>
  <c r="I37" i="11"/>
  <c r="I48" i="11"/>
  <c r="I49" i="11"/>
  <c r="I53" i="11"/>
  <c r="I56" i="11"/>
  <c r="I58" i="11"/>
  <c r="I5" i="11"/>
  <c r="H5" i="11"/>
  <c r="M18" i="18" l="1"/>
  <c r="M10" i="18"/>
  <c r="M13" i="18"/>
  <c r="M21" i="18"/>
  <c r="M26" i="18"/>
  <c r="N17" i="18"/>
  <c r="M9" i="18"/>
  <c r="M12" i="18"/>
  <c r="M15" i="18"/>
  <c r="M16" i="18"/>
  <c r="M20" i="18"/>
  <c r="M22" i="18"/>
  <c r="M34" i="18"/>
  <c r="J49" i="18"/>
  <c r="K49" i="18"/>
  <c r="G44" i="18"/>
  <c r="K44" i="18"/>
  <c r="M52" i="18"/>
  <c r="I51" i="18"/>
  <c r="K51" i="18"/>
  <c r="M17" i="18"/>
  <c r="M8" i="18"/>
  <c r="M11" i="18"/>
  <c r="M14" i="18"/>
  <c r="M28" i="18"/>
  <c r="M19" i="18"/>
  <c r="M25" i="18"/>
  <c r="M46" i="18"/>
  <c r="J45" i="18"/>
  <c r="K45" i="18"/>
  <c r="M55" i="18"/>
  <c r="J53" i="18"/>
  <c r="K53" i="18"/>
  <c r="M6" i="18"/>
  <c r="M7" i="18"/>
  <c r="M41" i="18"/>
  <c r="M24" i="18"/>
  <c r="M29" i="18"/>
  <c r="G48" i="18"/>
  <c r="K48" i="18"/>
  <c r="M47" i="18"/>
  <c r="G59" i="18"/>
  <c r="K59" i="18"/>
  <c r="H59" i="18"/>
  <c r="E59" i="18"/>
  <c r="I59" i="18"/>
  <c r="F59" i="18"/>
  <c r="J59" i="18"/>
  <c r="N13" i="3"/>
  <c r="M5" i="18"/>
  <c r="O34" i="3"/>
  <c r="M34" i="3" s="1"/>
  <c r="O16" i="3"/>
  <c r="M16" i="3" s="1"/>
  <c r="N25" i="3"/>
  <c r="N6" i="3"/>
  <c r="N30" i="3"/>
  <c r="N9" i="3"/>
  <c r="O32" i="3"/>
  <c r="M32" i="3" s="1"/>
  <c r="O31" i="3"/>
  <c r="M31" i="3" s="1"/>
  <c r="O21" i="3"/>
  <c r="M21" i="3" s="1"/>
  <c r="O17" i="3"/>
  <c r="M17" i="3" s="1"/>
  <c r="N16" i="3"/>
  <c r="N10" i="3"/>
  <c r="N20" i="3"/>
  <c r="N24" i="3"/>
  <c r="N26" i="3"/>
  <c r="O23" i="3"/>
  <c r="M23" i="3" s="1"/>
  <c r="O18" i="3"/>
  <c r="M18" i="3" s="1"/>
  <c r="O13" i="3"/>
  <c r="M13" i="3" s="1"/>
  <c r="O35" i="3"/>
  <c r="M35" i="3" s="1"/>
  <c r="O19" i="3"/>
  <c r="M19" i="3" s="1"/>
  <c r="N33" i="3"/>
  <c r="N34" i="3"/>
  <c r="O28" i="3"/>
  <c r="M28" i="3" s="1"/>
  <c r="N22" i="3"/>
  <c r="N23" i="3"/>
  <c r="N19" i="3"/>
  <c r="O6" i="3"/>
  <c r="M6" i="3" s="1"/>
  <c r="O15" i="3"/>
  <c r="M15" i="3" s="1"/>
  <c r="O10" i="3"/>
  <c r="M10" i="3" s="1"/>
  <c r="N8" i="3"/>
  <c r="O29" i="3"/>
  <c r="M29" i="3" s="1"/>
  <c r="M38" i="18"/>
  <c r="M50" i="18"/>
  <c r="M37" i="18"/>
  <c r="M57" i="18"/>
  <c r="M39" i="18"/>
  <c r="M56" i="18"/>
  <c r="M30" i="18"/>
  <c r="M32" i="18"/>
  <c r="M31" i="18"/>
  <c r="M27" i="18"/>
  <c r="M43" i="18"/>
  <c r="M23" i="18"/>
  <c r="M58" i="18"/>
  <c r="M33" i="18"/>
  <c r="M40" i="18"/>
  <c r="M36" i="18"/>
  <c r="M35" i="18"/>
  <c r="M42" i="18"/>
  <c r="M54" i="18"/>
  <c r="N47" i="18"/>
  <c r="L47" i="18" s="1"/>
  <c r="N31" i="18"/>
  <c r="L31" i="18" s="1"/>
  <c r="C59" i="18"/>
  <c r="D59" i="18" s="1"/>
  <c r="N7" i="18"/>
  <c r="L7" i="18" s="1"/>
  <c r="E49" i="18"/>
  <c r="N37" i="18"/>
  <c r="L37" i="18" s="1"/>
  <c r="N57" i="18"/>
  <c r="L57" i="18" s="1"/>
  <c r="F49" i="18"/>
  <c r="I53" i="18"/>
  <c r="N35" i="18"/>
  <c r="L35" i="18" s="1"/>
  <c r="N27" i="18"/>
  <c r="L27" i="18" s="1"/>
  <c r="N34" i="18"/>
  <c r="L34" i="18" s="1"/>
  <c r="N56" i="18"/>
  <c r="L56" i="18" s="1"/>
  <c r="N23" i="18"/>
  <c r="L23" i="18" s="1"/>
  <c r="N11" i="18"/>
  <c r="L11" i="18" s="1"/>
  <c r="N40" i="18"/>
  <c r="L40" i="18" s="1"/>
  <c r="N10" i="18"/>
  <c r="L10" i="18" s="1"/>
  <c r="N43" i="18"/>
  <c r="L43" i="18" s="1"/>
  <c r="N8" i="18"/>
  <c r="L8" i="18" s="1"/>
  <c r="N52" i="18"/>
  <c r="L52" i="18" s="1"/>
  <c r="N42" i="18"/>
  <c r="L42" i="18" s="1"/>
  <c r="L17" i="18"/>
  <c r="N54" i="18"/>
  <c r="L54" i="18" s="1"/>
  <c r="N36" i="18"/>
  <c r="L36" i="18" s="1"/>
  <c r="N32" i="3"/>
  <c r="N21" i="3"/>
  <c r="N21" i="18"/>
  <c r="L21" i="18" s="1"/>
  <c r="O27" i="3"/>
  <c r="M27" i="3" s="1"/>
  <c r="O14" i="3"/>
  <c r="M14" i="3" s="1"/>
  <c r="N18" i="3"/>
  <c r="N13" i="18"/>
  <c r="L13" i="18" s="1"/>
  <c r="N32" i="18"/>
  <c r="L32" i="18" s="1"/>
  <c r="C51" i="18"/>
  <c r="D51" i="18" s="1"/>
  <c r="O12" i="3"/>
  <c r="M12" i="3" s="1"/>
  <c r="N28" i="3"/>
  <c r="N22" i="18"/>
  <c r="L22" i="18" s="1"/>
  <c r="N20" i="18"/>
  <c r="L20" i="18" s="1"/>
  <c r="N24" i="18"/>
  <c r="L24" i="18" s="1"/>
  <c r="E51" i="18"/>
  <c r="O30" i="3"/>
  <c r="M30" i="3" s="1"/>
  <c r="O22" i="3"/>
  <c r="M22" i="3" s="1"/>
  <c r="N31" i="3"/>
  <c r="N17" i="3"/>
  <c r="N29" i="18"/>
  <c r="L29" i="18" s="1"/>
  <c r="O20" i="3"/>
  <c r="M20" i="3" s="1"/>
  <c r="O9" i="3"/>
  <c r="M9" i="3" s="1"/>
  <c r="N35" i="3"/>
  <c r="N29" i="3"/>
  <c r="N41" i="18"/>
  <c r="L41" i="18" s="1"/>
  <c r="C53" i="18"/>
  <c r="D53" i="18" s="1"/>
  <c r="O24" i="3"/>
  <c r="M24" i="3" s="1"/>
  <c r="O25" i="3"/>
  <c r="M25" i="3" s="1"/>
  <c r="O8" i="3"/>
  <c r="M8" i="3" s="1"/>
  <c r="N15" i="3"/>
  <c r="N6" i="18"/>
  <c r="L6" i="18" s="1"/>
  <c r="N39" i="18"/>
  <c r="L39" i="18" s="1"/>
  <c r="N50" i="18"/>
  <c r="L50" i="18" s="1"/>
  <c r="E53" i="18"/>
  <c r="O26" i="3"/>
  <c r="M26" i="3" s="1"/>
  <c r="N27" i="3"/>
  <c r="N14" i="3"/>
  <c r="N5" i="18"/>
  <c r="L5" i="18" s="1"/>
  <c r="N12" i="18"/>
  <c r="L12" i="18" s="1"/>
  <c r="N15" i="18"/>
  <c r="L15" i="18" s="1"/>
  <c r="N58" i="18"/>
  <c r="L58" i="18" s="1"/>
  <c r="F53" i="18"/>
  <c r="O33" i="3"/>
  <c r="M33" i="3" s="1"/>
  <c r="N12" i="3"/>
  <c r="N9" i="18"/>
  <c r="L9" i="18" s="1"/>
  <c r="G53" i="18"/>
  <c r="H53" i="18"/>
  <c r="N30" i="18"/>
  <c r="L30" i="18" s="1"/>
  <c r="N25" i="18"/>
  <c r="L25" i="18" s="1"/>
  <c r="N38" i="18"/>
  <c r="L38" i="18" s="1"/>
  <c r="C45" i="18"/>
  <c r="D45" i="18" s="1"/>
  <c r="N55" i="18"/>
  <c r="L55" i="18" s="1"/>
  <c r="E45" i="18"/>
  <c r="N28" i="18"/>
  <c r="L28" i="18" s="1"/>
  <c r="N19" i="18"/>
  <c r="L19" i="18" s="1"/>
  <c r="F45" i="18"/>
  <c r="N14" i="18"/>
  <c r="L14" i="18" s="1"/>
  <c r="N26" i="18"/>
  <c r="L26" i="18" s="1"/>
  <c r="G45" i="18"/>
  <c r="N33" i="18"/>
  <c r="L33" i="18" s="1"/>
  <c r="N18" i="18"/>
  <c r="L18" i="18" s="1"/>
  <c r="N16" i="18"/>
  <c r="L16" i="18" s="1"/>
  <c r="H48" i="18"/>
  <c r="N46" i="18"/>
  <c r="L46" i="18" s="1"/>
  <c r="H44" i="18"/>
  <c r="J51" i="18"/>
  <c r="I48" i="18"/>
  <c r="I44" i="18"/>
  <c r="J48" i="18"/>
  <c r="J44" i="18"/>
  <c r="C49" i="18"/>
  <c r="D49" i="18" s="1"/>
  <c r="C48" i="18"/>
  <c r="D48" i="18" s="1"/>
  <c r="C44" i="18"/>
  <c r="D44" i="18" s="1"/>
  <c r="G49" i="18"/>
  <c r="H45" i="18"/>
  <c r="F51" i="18"/>
  <c r="E48" i="18"/>
  <c r="H49" i="18"/>
  <c r="E44" i="18"/>
  <c r="I45" i="18"/>
  <c r="G51" i="18"/>
  <c r="F48" i="18"/>
  <c r="I49" i="18"/>
  <c r="F44" i="18"/>
  <c r="H51" i="18"/>
  <c r="K41" i="11"/>
  <c r="K52" i="11"/>
  <c r="K55" i="11"/>
  <c r="K57" i="11"/>
  <c r="M45" i="18" l="1"/>
  <c r="M48" i="18"/>
  <c r="M49" i="18"/>
  <c r="M44" i="18"/>
  <c r="M53" i="18"/>
  <c r="M59" i="18"/>
  <c r="M51" i="18"/>
  <c r="N59" i="18"/>
  <c r="L59" i="18" s="1"/>
  <c r="N45" i="18"/>
  <c r="L45" i="18" s="1"/>
  <c r="N49" i="18"/>
  <c r="L49" i="18" s="1"/>
  <c r="N53" i="18"/>
  <c r="L53" i="18" s="1"/>
  <c r="N48" i="18"/>
  <c r="L48" i="18" s="1"/>
  <c r="N51" i="18"/>
  <c r="L51" i="18" s="1"/>
  <c r="N44" i="18"/>
  <c r="L44" i="18" s="1"/>
  <c r="B54" i="11"/>
  <c r="B60" i="11"/>
  <c r="B51" i="11"/>
  <c r="B59" i="11"/>
  <c r="B50" i="11"/>
  <c r="B40" i="11"/>
  <c r="B44" i="11"/>
  <c r="F44" i="11" l="1"/>
  <c r="G44" i="11"/>
  <c r="I44" i="11"/>
  <c r="D44" i="11"/>
  <c r="H44" i="11"/>
  <c r="E44" i="11"/>
  <c r="C44" i="11"/>
  <c r="E51" i="11"/>
  <c r="I51" i="11"/>
  <c r="F51" i="11"/>
  <c r="G51" i="11"/>
  <c r="H51" i="11"/>
  <c r="D51" i="11"/>
  <c r="C51" i="11"/>
  <c r="H40" i="11"/>
  <c r="F40" i="11"/>
  <c r="C40" i="11"/>
  <c r="G40" i="11"/>
  <c r="I40" i="11"/>
  <c r="D40" i="11"/>
  <c r="E40" i="11"/>
  <c r="H60" i="11"/>
  <c r="E60" i="11"/>
  <c r="C60" i="11"/>
  <c r="F60" i="11"/>
  <c r="I60" i="11"/>
  <c r="G60" i="11"/>
  <c r="D60" i="11"/>
  <c r="I59" i="11"/>
  <c r="F59" i="11"/>
  <c r="G59" i="11"/>
  <c r="H59" i="11"/>
  <c r="D59" i="11"/>
  <c r="C59" i="11"/>
  <c r="E59" i="11"/>
  <c r="F50" i="11"/>
  <c r="G50" i="11"/>
  <c r="C50" i="11"/>
  <c r="H50" i="11"/>
  <c r="D50" i="11"/>
  <c r="I50" i="11"/>
  <c r="E50" i="11"/>
  <c r="E54" i="11"/>
  <c r="F54" i="11"/>
  <c r="C54" i="11"/>
  <c r="H54" i="11"/>
  <c r="G54" i="11"/>
  <c r="I54" i="11"/>
  <c r="D54" i="11"/>
  <c r="G58" i="11"/>
  <c r="F58" i="11"/>
  <c r="E58" i="11"/>
  <c r="D58" i="11"/>
  <c r="C58" i="11"/>
  <c r="G56" i="11"/>
  <c r="F56" i="11"/>
  <c r="E56" i="11"/>
  <c r="D56" i="11"/>
  <c r="C56" i="11"/>
  <c r="G53" i="11"/>
  <c r="F53" i="11"/>
  <c r="E53" i="11"/>
  <c r="D53" i="11"/>
  <c r="C53" i="11"/>
  <c r="G49" i="11"/>
  <c r="F49" i="11"/>
  <c r="E49" i="11"/>
  <c r="D49" i="11"/>
  <c r="C49" i="11"/>
  <c r="G48" i="11"/>
  <c r="F48" i="11"/>
  <c r="E48" i="11"/>
  <c r="D48" i="11"/>
  <c r="C48" i="11"/>
  <c r="G37" i="11"/>
  <c r="F37" i="11"/>
  <c r="E37" i="11"/>
  <c r="D37" i="11"/>
  <c r="C37" i="11"/>
  <c r="G45" i="11"/>
  <c r="F45" i="11"/>
  <c r="E45" i="11"/>
  <c r="D45" i="11"/>
  <c r="C45" i="11"/>
  <c r="G42" i="11"/>
  <c r="K42" i="11" s="1"/>
  <c r="D42" i="11"/>
  <c r="C42" i="11"/>
  <c r="G43" i="11"/>
  <c r="F43" i="11"/>
  <c r="E43" i="11"/>
  <c r="D43" i="11"/>
  <c r="C43" i="11"/>
  <c r="G30" i="11"/>
  <c r="F30" i="11"/>
  <c r="E30" i="11"/>
  <c r="D30" i="11"/>
  <c r="C30" i="11"/>
  <c r="G47" i="11"/>
  <c r="F47" i="11"/>
  <c r="E47" i="11"/>
  <c r="D47" i="11"/>
  <c r="C47" i="11"/>
  <c r="G46" i="11"/>
  <c r="F46" i="11"/>
  <c r="E46" i="11"/>
  <c r="D46" i="11"/>
  <c r="C46" i="11"/>
  <c r="G32" i="11"/>
  <c r="K32" i="11" s="1"/>
  <c r="D32" i="11"/>
  <c r="C32" i="11"/>
  <c r="G29" i="11"/>
  <c r="K29" i="11" s="1"/>
  <c r="D29" i="11"/>
  <c r="C29" i="11"/>
  <c r="G34" i="11"/>
  <c r="F34" i="11"/>
  <c r="E34" i="11"/>
  <c r="D34" i="11"/>
  <c r="C34" i="11"/>
  <c r="G39" i="11"/>
  <c r="F39" i="11"/>
  <c r="E39" i="11"/>
  <c r="D39" i="11"/>
  <c r="C39" i="11"/>
  <c r="G33" i="11"/>
  <c r="F33" i="11"/>
  <c r="E33" i="11"/>
  <c r="D33" i="11"/>
  <c r="C33" i="11"/>
  <c r="G38" i="11"/>
  <c r="F38" i="11"/>
  <c r="E38" i="11"/>
  <c r="D38" i="11"/>
  <c r="C38" i="11"/>
  <c r="G31" i="11"/>
  <c r="F31" i="11"/>
  <c r="E31" i="11"/>
  <c r="D31" i="11"/>
  <c r="C31" i="11"/>
  <c r="G27" i="11"/>
  <c r="F27" i="11"/>
  <c r="E27" i="11"/>
  <c r="D27" i="11"/>
  <c r="C27" i="11"/>
  <c r="G36" i="11"/>
  <c r="F36" i="11"/>
  <c r="E36" i="11"/>
  <c r="D36" i="11"/>
  <c r="C36" i="11"/>
  <c r="G28" i="11"/>
  <c r="F28" i="11"/>
  <c r="E28" i="11"/>
  <c r="D28" i="11"/>
  <c r="C28" i="11"/>
  <c r="G23" i="11"/>
  <c r="F23" i="11"/>
  <c r="E23" i="11"/>
  <c r="D23" i="11"/>
  <c r="C23" i="11"/>
  <c r="G25" i="11"/>
  <c r="F25" i="11"/>
  <c r="E25" i="11"/>
  <c r="D25" i="11"/>
  <c r="C25" i="11"/>
  <c r="G24" i="11"/>
  <c r="F24" i="11"/>
  <c r="E24" i="11"/>
  <c r="D24" i="11"/>
  <c r="C24" i="11"/>
  <c r="G26" i="11"/>
  <c r="F26" i="11"/>
  <c r="E26" i="11"/>
  <c r="D26" i="11"/>
  <c r="C26" i="11"/>
  <c r="G22" i="11"/>
  <c r="F22" i="11"/>
  <c r="E22" i="11"/>
  <c r="D22" i="11"/>
  <c r="C22" i="11"/>
  <c r="G20" i="11"/>
  <c r="F20" i="11"/>
  <c r="E20" i="11"/>
  <c r="D20" i="11"/>
  <c r="C20" i="11"/>
  <c r="G21" i="11"/>
  <c r="F21" i="11"/>
  <c r="E21" i="11"/>
  <c r="D21" i="11"/>
  <c r="C21" i="11"/>
  <c r="G19" i="11"/>
  <c r="F19" i="11"/>
  <c r="E19" i="11"/>
  <c r="D19" i="11"/>
  <c r="C19" i="11"/>
  <c r="G18" i="11"/>
  <c r="F18" i="11"/>
  <c r="E18" i="11"/>
  <c r="D18" i="11"/>
  <c r="C18" i="11"/>
  <c r="G16" i="11"/>
  <c r="F16" i="11"/>
  <c r="E16" i="11"/>
  <c r="D16" i="11"/>
  <c r="C16" i="11"/>
  <c r="G17" i="11"/>
  <c r="F17" i="11"/>
  <c r="E17" i="11"/>
  <c r="D17" i="11"/>
  <c r="C17" i="11"/>
  <c r="G15" i="11"/>
  <c r="F15" i="11"/>
  <c r="E15" i="11"/>
  <c r="D15" i="11"/>
  <c r="C15" i="11"/>
  <c r="G14" i="11"/>
  <c r="F14" i="11"/>
  <c r="E14" i="11"/>
  <c r="D14" i="11"/>
  <c r="C14" i="11"/>
  <c r="G12" i="11"/>
  <c r="F12" i="11"/>
  <c r="E12" i="11"/>
  <c r="D12" i="11"/>
  <c r="C12" i="11"/>
  <c r="G13" i="11"/>
  <c r="F13" i="11"/>
  <c r="E13" i="11"/>
  <c r="D13" i="11"/>
  <c r="C13" i="11"/>
  <c r="G11" i="11"/>
  <c r="F11" i="11"/>
  <c r="E11" i="11"/>
  <c r="D11" i="11"/>
  <c r="C11" i="11"/>
  <c r="G9" i="11"/>
  <c r="F9" i="11"/>
  <c r="E9" i="11"/>
  <c r="D9" i="11"/>
  <c r="C9" i="11"/>
  <c r="G10" i="11"/>
  <c r="F10" i="11"/>
  <c r="E10" i="11"/>
  <c r="D10" i="11"/>
  <c r="C10" i="11"/>
  <c r="G7" i="11"/>
  <c r="K7" i="11" s="1"/>
  <c r="D7" i="11"/>
  <c r="C7" i="11"/>
  <c r="G6" i="11"/>
  <c r="F6" i="11"/>
  <c r="E6" i="11"/>
  <c r="D6" i="11"/>
  <c r="C6" i="11"/>
  <c r="G8" i="11"/>
  <c r="F8" i="11"/>
  <c r="E8" i="11"/>
  <c r="D8" i="11"/>
  <c r="C8" i="11"/>
  <c r="G5" i="11"/>
  <c r="F5" i="11"/>
  <c r="E5" i="11"/>
  <c r="D5" i="11"/>
  <c r="C5" i="11"/>
  <c r="B38" i="16"/>
  <c r="G38" i="16" s="1"/>
  <c r="B32" i="16"/>
  <c r="F32" i="16" s="1"/>
  <c r="B29" i="16"/>
  <c r="C29" i="16" s="1"/>
  <c r="B47" i="16"/>
  <c r="F47" i="16" s="1"/>
  <c r="B45" i="16"/>
  <c r="C45" i="16" s="1"/>
  <c r="B44" i="16"/>
  <c r="C44" i="16" s="1"/>
  <c r="B43" i="16"/>
  <c r="D43" i="16" s="1"/>
  <c r="B40" i="16"/>
  <c r="C40" i="16" s="1"/>
  <c r="B39" i="16"/>
  <c r="C39" i="16" s="1"/>
  <c r="C41" i="16"/>
  <c r="D41" i="16"/>
  <c r="F41" i="16"/>
  <c r="G41" i="16"/>
  <c r="H41" i="16"/>
  <c r="B52" i="16"/>
  <c r="D52" i="16" s="1"/>
  <c r="B51" i="16"/>
  <c r="C51" i="16" s="1"/>
  <c r="B50" i="16"/>
  <c r="D50" i="16" s="1"/>
  <c r="B49" i="16"/>
  <c r="F49" i="16" s="1"/>
  <c r="B48" i="16"/>
  <c r="F48" i="16" s="1"/>
  <c r="B46" i="16"/>
  <c r="H46" i="16" s="1"/>
  <c r="E7" i="8"/>
  <c r="E18" i="5"/>
  <c r="E34" i="13"/>
  <c r="E35" i="13"/>
  <c r="E36" i="13"/>
  <c r="E37" i="13"/>
  <c r="E38" i="13"/>
  <c r="E33" i="13"/>
  <c r="E26" i="13"/>
  <c r="E27" i="13"/>
  <c r="E28" i="13"/>
  <c r="E29" i="13"/>
  <c r="E30" i="13"/>
  <c r="E31" i="13"/>
  <c r="E25" i="13"/>
  <c r="E17" i="13"/>
  <c r="E18" i="13"/>
  <c r="E19" i="13"/>
  <c r="E20" i="13"/>
  <c r="E21" i="13"/>
  <c r="E22" i="13"/>
  <c r="E23" i="13"/>
  <c r="E16" i="13"/>
  <c r="E8" i="13"/>
  <c r="E9" i="13"/>
  <c r="E10" i="13"/>
  <c r="E11" i="13"/>
  <c r="E12" i="13"/>
  <c r="E13" i="13"/>
  <c r="E14" i="13"/>
  <c r="E7" i="13"/>
  <c r="E45" i="13"/>
  <c r="E44" i="13"/>
  <c r="E43" i="13"/>
  <c r="E42" i="13"/>
  <c r="E41" i="13"/>
  <c r="E40" i="13"/>
  <c r="E41" i="9"/>
  <c r="E40" i="9"/>
  <c r="E39" i="9"/>
  <c r="E38" i="9"/>
  <c r="E37" i="9"/>
  <c r="E36" i="9"/>
  <c r="E35" i="9"/>
  <c r="E34" i="9"/>
  <c r="E32" i="9"/>
  <c r="E31" i="9"/>
  <c r="E30" i="9"/>
  <c r="E29" i="9"/>
  <c r="E28" i="9"/>
  <c r="E27" i="9"/>
  <c r="E26" i="9"/>
  <c r="E25" i="9"/>
  <c r="E23" i="9"/>
  <c r="E22" i="9"/>
  <c r="E21" i="9"/>
  <c r="E20" i="9"/>
  <c r="E19" i="9"/>
  <c r="E18" i="9"/>
  <c r="E17" i="9"/>
  <c r="E16" i="9"/>
  <c r="E14" i="9"/>
  <c r="E13" i="9"/>
  <c r="E12" i="9"/>
  <c r="E11" i="9"/>
  <c r="E10" i="9"/>
  <c r="E9" i="9"/>
  <c r="E8" i="9"/>
  <c r="E7" i="9"/>
  <c r="E44" i="8"/>
  <c r="E45" i="8"/>
  <c r="E46" i="8"/>
  <c r="E47" i="8"/>
  <c r="E48" i="8"/>
  <c r="E43" i="8"/>
  <c r="E35" i="8"/>
  <c r="E36" i="8"/>
  <c r="E37" i="8"/>
  <c r="E38" i="8"/>
  <c r="E39" i="8"/>
  <c r="E40" i="8"/>
  <c r="E41" i="8"/>
  <c r="E34" i="8"/>
  <c r="E26" i="8"/>
  <c r="E27" i="8"/>
  <c r="E28" i="8"/>
  <c r="E29" i="8"/>
  <c r="E30" i="8"/>
  <c r="E31" i="8"/>
  <c r="E32" i="8"/>
  <c r="E25" i="8"/>
  <c r="E17" i="8"/>
  <c r="E18" i="8"/>
  <c r="E19" i="8"/>
  <c r="E20" i="8"/>
  <c r="E21" i="8"/>
  <c r="E22" i="8"/>
  <c r="E23" i="8"/>
  <c r="E16" i="8"/>
  <c r="E8" i="8"/>
  <c r="E9" i="8"/>
  <c r="E10" i="8"/>
  <c r="E11" i="8"/>
  <c r="E12" i="8"/>
  <c r="E13" i="8"/>
  <c r="E14" i="8"/>
  <c r="E31" i="5"/>
  <c r="E32" i="5"/>
  <c r="E33" i="5"/>
  <c r="E34" i="5"/>
  <c r="E35" i="5"/>
  <c r="E30" i="5"/>
  <c r="E24" i="5"/>
  <c r="E25" i="5"/>
  <c r="E26" i="5"/>
  <c r="E27" i="5"/>
  <c r="E28" i="5"/>
  <c r="E23" i="5"/>
  <c r="E17" i="5"/>
  <c r="E19" i="5"/>
  <c r="E20" i="5"/>
  <c r="E21" i="5"/>
  <c r="E16" i="5"/>
  <c r="E8" i="5"/>
  <c r="E9" i="5"/>
  <c r="E10" i="5"/>
  <c r="E11" i="5"/>
  <c r="E12" i="5"/>
  <c r="E13" i="5"/>
  <c r="E14" i="5"/>
  <c r="E7" i="5"/>
  <c r="E34" i="1"/>
  <c r="E35" i="1"/>
  <c r="E36" i="1"/>
  <c r="E37" i="1"/>
  <c r="E38" i="1"/>
  <c r="E39" i="1"/>
  <c r="E40" i="1"/>
  <c r="E33" i="1"/>
  <c r="E25" i="1"/>
  <c r="E26" i="1"/>
  <c r="E27" i="1"/>
  <c r="E28" i="1"/>
  <c r="E29" i="1"/>
  <c r="E30" i="1"/>
  <c r="E31" i="1"/>
  <c r="E24" i="1"/>
  <c r="E22" i="1"/>
  <c r="E21" i="1"/>
  <c r="E20" i="1"/>
  <c r="E19" i="1"/>
  <c r="E18" i="1"/>
  <c r="E17" i="1"/>
  <c r="E16" i="1"/>
  <c r="E14" i="1"/>
  <c r="E13" i="1"/>
  <c r="E12" i="1"/>
  <c r="E11" i="1"/>
  <c r="E10" i="1"/>
  <c r="E9" i="1"/>
  <c r="E8" i="1"/>
  <c r="E7" i="1"/>
  <c r="K44" i="11" l="1"/>
  <c r="K11" i="11"/>
  <c r="K15" i="11"/>
  <c r="K19" i="11"/>
  <c r="K26" i="11"/>
  <c r="K28" i="11"/>
  <c r="K38" i="11"/>
  <c r="K30" i="11"/>
  <c r="K49" i="11"/>
  <c r="K54" i="11"/>
  <c r="K59" i="11"/>
  <c r="K60" i="11"/>
  <c r="K51" i="11"/>
  <c r="K50" i="11"/>
  <c r="K40" i="11"/>
  <c r="K13" i="11"/>
  <c r="K14" i="11"/>
  <c r="K17" i="11"/>
  <c r="K21" i="11"/>
  <c r="K23" i="11"/>
  <c r="K31" i="11"/>
  <c r="K34" i="11"/>
  <c r="K47" i="11"/>
  <c r="K48" i="11"/>
  <c r="K58" i="11"/>
  <c r="K36" i="11"/>
  <c r="K6" i="11"/>
  <c r="K8" i="11"/>
  <c r="K9" i="11"/>
  <c r="K18" i="11"/>
  <c r="K22" i="11"/>
  <c r="K24" i="11"/>
  <c r="K33" i="11"/>
  <c r="K43" i="11"/>
  <c r="K45" i="11"/>
  <c r="K53" i="11"/>
  <c r="K5" i="11"/>
  <c r="K10" i="11"/>
  <c r="K12" i="11"/>
  <c r="K16" i="11"/>
  <c r="K20" i="11"/>
  <c r="K25" i="11"/>
  <c r="K27" i="11"/>
  <c r="K39" i="11"/>
  <c r="K46" i="11"/>
  <c r="K37" i="11"/>
  <c r="K56" i="11"/>
  <c r="F38" i="16"/>
  <c r="D38" i="16"/>
  <c r="C38" i="16"/>
  <c r="D32" i="16"/>
  <c r="C32" i="16"/>
  <c r="D47" i="16"/>
  <c r="C47" i="16"/>
  <c r="H45" i="16"/>
  <c r="C43" i="16"/>
  <c r="G45" i="16"/>
  <c r="F45" i="16"/>
  <c r="D45" i="16"/>
  <c r="H40" i="16"/>
  <c r="H44" i="16"/>
  <c r="G40" i="16"/>
  <c r="H29" i="16"/>
  <c r="G44" i="16"/>
  <c r="F40" i="16"/>
  <c r="G29" i="16"/>
  <c r="F44" i="16"/>
  <c r="D40" i="16"/>
  <c r="F29" i="16"/>
  <c r="D44" i="16"/>
  <c r="D29" i="16"/>
  <c r="H39" i="16"/>
  <c r="H43" i="16"/>
  <c r="G39" i="16"/>
  <c r="H32" i="16"/>
  <c r="H47" i="16"/>
  <c r="G43" i="16"/>
  <c r="F39" i="16"/>
  <c r="H38" i="16"/>
  <c r="G32" i="16"/>
  <c r="G47" i="16"/>
  <c r="F43" i="16"/>
  <c r="D39" i="16"/>
  <c r="G50" i="16"/>
  <c r="H50" i="16"/>
  <c r="G49" i="16"/>
  <c r="C50" i="16"/>
  <c r="D49" i="16"/>
  <c r="H49" i="16"/>
  <c r="C49" i="16"/>
  <c r="F50" i="16"/>
  <c r="D46" i="16"/>
  <c r="C46" i="16"/>
  <c r="K41" i="16"/>
  <c r="H52" i="16"/>
  <c r="G52" i="16"/>
  <c r="G46" i="16"/>
  <c r="C52" i="16"/>
  <c r="G51" i="16"/>
  <c r="F46" i="16"/>
  <c r="F52" i="16"/>
  <c r="H48" i="16"/>
  <c r="G48" i="16"/>
  <c r="F51" i="16"/>
  <c r="D48" i="16"/>
  <c r="C48" i="16"/>
  <c r="H51" i="16"/>
  <c r="D51" i="16"/>
  <c r="D8" i="6"/>
  <c r="D35" i="6"/>
  <c r="D36" i="6"/>
  <c r="D41" i="6"/>
  <c r="C8" i="6"/>
  <c r="C35" i="6"/>
  <c r="C36" i="6"/>
  <c r="C41" i="6"/>
  <c r="G8" i="6"/>
  <c r="K8" i="6" s="1"/>
  <c r="G35" i="6"/>
  <c r="K35" i="6" s="1"/>
  <c r="G36" i="6"/>
  <c r="K36" i="6" s="1"/>
  <c r="G41" i="6"/>
  <c r="K41" i="6" s="1"/>
  <c r="G6" i="6"/>
  <c r="G7" i="6"/>
  <c r="G9" i="6"/>
  <c r="G11" i="6"/>
  <c r="G10" i="6"/>
  <c r="G14" i="6"/>
  <c r="G12" i="6"/>
  <c r="G13" i="6"/>
  <c r="G17" i="6"/>
  <c r="G16" i="6"/>
  <c r="G15" i="6"/>
  <c r="G18" i="6"/>
  <c r="G19" i="6"/>
  <c r="G20" i="6"/>
  <c r="G22" i="6"/>
  <c r="G23" i="6"/>
  <c r="G21" i="6"/>
  <c r="G24" i="6"/>
  <c r="G26" i="6"/>
  <c r="G28" i="6"/>
  <c r="G27" i="6"/>
  <c r="G25" i="6"/>
  <c r="G29" i="6"/>
  <c r="G31" i="6"/>
  <c r="G33" i="6"/>
  <c r="G34" i="6"/>
  <c r="G30" i="6"/>
  <c r="G32" i="6"/>
  <c r="G38" i="6"/>
  <c r="G39" i="6"/>
  <c r="G42" i="6"/>
  <c r="G37" i="6"/>
  <c r="G43" i="6"/>
  <c r="G44" i="6"/>
  <c r="G46" i="6"/>
  <c r="G45" i="6"/>
  <c r="G40" i="6"/>
  <c r="G47" i="6"/>
  <c r="G48" i="6"/>
  <c r="G5" i="6"/>
  <c r="F48" i="6"/>
  <c r="E48" i="6"/>
  <c r="D48" i="6"/>
  <c r="C48" i="6"/>
  <c r="F47" i="6"/>
  <c r="E47" i="6"/>
  <c r="D47" i="6"/>
  <c r="C47" i="6"/>
  <c r="F40" i="6"/>
  <c r="E40" i="6"/>
  <c r="D40" i="6"/>
  <c r="C40" i="6"/>
  <c r="F45" i="6"/>
  <c r="E45" i="6"/>
  <c r="D45" i="6"/>
  <c r="C45" i="6"/>
  <c r="F46" i="6"/>
  <c r="E46" i="6"/>
  <c r="D46" i="6"/>
  <c r="C46" i="6"/>
  <c r="F44" i="6"/>
  <c r="E44" i="6"/>
  <c r="D44" i="6"/>
  <c r="C44" i="6"/>
  <c r="F43" i="6"/>
  <c r="E43" i="6"/>
  <c r="D43" i="6"/>
  <c r="C43" i="6"/>
  <c r="F37" i="6"/>
  <c r="E37" i="6"/>
  <c r="D37" i="6"/>
  <c r="C37" i="6"/>
  <c r="F42" i="6"/>
  <c r="E42" i="6"/>
  <c r="D42" i="6"/>
  <c r="C42" i="6"/>
  <c r="F39" i="6"/>
  <c r="E39" i="6"/>
  <c r="D39" i="6"/>
  <c r="C39" i="6"/>
  <c r="F38" i="6"/>
  <c r="E38" i="6"/>
  <c r="D38" i="6"/>
  <c r="C38" i="6"/>
  <c r="F32" i="6"/>
  <c r="E32" i="6"/>
  <c r="D32" i="6"/>
  <c r="C32" i="6"/>
  <c r="F30" i="6"/>
  <c r="E30" i="6"/>
  <c r="D30" i="6"/>
  <c r="C30" i="6"/>
  <c r="F34" i="6"/>
  <c r="E34" i="6"/>
  <c r="D34" i="6"/>
  <c r="C34" i="6"/>
  <c r="F33" i="6"/>
  <c r="E33" i="6"/>
  <c r="D33" i="6"/>
  <c r="C33" i="6"/>
  <c r="F31" i="6"/>
  <c r="E31" i="6"/>
  <c r="D31" i="6"/>
  <c r="C31" i="6"/>
  <c r="F29" i="6"/>
  <c r="E29" i="6"/>
  <c r="D29" i="6"/>
  <c r="C29" i="6"/>
  <c r="F25" i="6"/>
  <c r="E25" i="6"/>
  <c r="D25" i="6"/>
  <c r="C25" i="6"/>
  <c r="F27" i="6"/>
  <c r="E27" i="6"/>
  <c r="D27" i="6"/>
  <c r="C27" i="6"/>
  <c r="F28" i="6"/>
  <c r="E28" i="6"/>
  <c r="D28" i="6"/>
  <c r="C28" i="6"/>
  <c r="F26" i="6"/>
  <c r="E26" i="6"/>
  <c r="D26" i="6"/>
  <c r="C26" i="6"/>
  <c r="F24" i="6"/>
  <c r="E24" i="6"/>
  <c r="D24" i="6"/>
  <c r="C24" i="6"/>
  <c r="F21" i="6"/>
  <c r="E21" i="6"/>
  <c r="D21" i="6"/>
  <c r="C21" i="6"/>
  <c r="F23" i="6"/>
  <c r="E23" i="6"/>
  <c r="D23" i="6"/>
  <c r="C23" i="6"/>
  <c r="F22" i="6"/>
  <c r="E22" i="6"/>
  <c r="D22" i="6"/>
  <c r="C22" i="6"/>
  <c r="F20" i="6"/>
  <c r="E20" i="6"/>
  <c r="D20" i="6"/>
  <c r="C20" i="6"/>
  <c r="F19" i="6"/>
  <c r="E19" i="6"/>
  <c r="D19" i="6"/>
  <c r="C19" i="6"/>
  <c r="F18" i="6"/>
  <c r="E18" i="6"/>
  <c r="D18" i="6"/>
  <c r="C18" i="6"/>
  <c r="F15" i="6"/>
  <c r="E15" i="6"/>
  <c r="D15" i="6"/>
  <c r="C15" i="6"/>
  <c r="F16" i="6"/>
  <c r="E16" i="6"/>
  <c r="D16" i="6"/>
  <c r="C16" i="6"/>
  <c r="F17" i="6"/>
  <c r="E17" i="6"/>
  <c r="D17" i="6"/>
  <c r="C17" i="6"/>
  <c r="F13" i="6"/>
  <c r="E13" i="6"/>
  <c r="D13" i="6"/>
  <c r="C13" i="6"/>
  <c r="F12" i="6"/>
  <c r="E12" i="6"/>
  <c r="D12" i="6"/>
  <c r="C12" i="6"/>
  <c r="F14" i="6"/>
  <c r="E14" i="6"/>
  <c r="D14" i="6"/>
  <c r="C14" i="6"/>
  <c r="F10" i="6"/>
  <c r="E10" i="6"/>
  <c r="D10" i="6"/>
  <c r="C10" i="6"/>
  <c r="F11" i="6"/>
  <c r="E11" i="6"/>
  <c r="D11" i="6"/>
  <c r="C11" i="6"/>
  <c r="F9" i="6"/>
  <c r="E9" i="6"/>
  <c r="D9" i="6"/>
  <c r="C9" i="6"/>
  <c r="F7" i="6"/>
  <c r="E7" i="6"/>
  <c r="D7" i="6"/>
  <c r="C7" i="6"/>
  <c r="F6" i="6"/>
  <c r="E6" i="6"/>
  <c r="D6" i="6"/>
  <c r="C6" i="6"/>
  <c r="F5" i="6"/>
  <c r="E5" i="6"/>
  <c r="D5" i="6"/>
  <c r="C5" i="6"/>
  <c r="K29" i="16" l="1"/>
  <c r="K45" i="16"/>
  <c r="K47" i="16"/>
  <c r="K32" i="16"/>
  <c r="K43" i="16"/>
  <c r="K44" i="16"/>
  <c r="K38" i="16"/>
  <c r="K40" i="16"/>
  <c r="K50" i="16"/>
  <c r="K39" i="16"/>
  <c r="K46" i="16"/>
  <c r="K48" i="16"/>
  <c r="K49" i="16"/>
  <c r="K51" i="16"/>
  <c r="K52" i="16"/>
  <c r="K25" i="6"/>
  <c r="K32" i="6"/>
  <c r="K34" i="6"/>
  <c r="K12" i="6"/>
  <c r="K15" i="6"/>
  <c r="K48" i="6"/>
  <c r="K17" i="6"/>
  <c r="K19" i="6"/>
  <c r="K7" i="6"/>
  <c r="K9" i="6"/>
  <c r="K27" i="6"/>
  <c r="K16" i="6"/>
  <c r="K29" i="6"/>
  <c r="K30" i="6"/>
  <c r="K10" i="6"/>
  <c r="K14" i="6"/>
  <c r="K37" i="6"/>
  <c r="K11" i="6"/>
  <c r="K46" i="6"/>
  <c r="K18" i="6"/>
  <c r="K23" i="6"/>
  <c r="K28" i="6"/>
  <c r="K45" i="6"/>
  <c r="K40" i="6"/>
  <c r="K38" i="6"/>
  <c r="K5" i="6"/>
  <c r="K21" i="6"/>
  <c r="K20" i="6"/>
  <c r="K33" i="6"/>
  <c r="K24" i="6"/>
  <c r="K43" i="6"/>
  <c r="K22" i="6"/>
  <c r="K26" i="6"/>
  <c r="K39" i="6"/>
  <c r="K13" i="6"/>
  <c r="K44" i="6"/>
  <c r="K47" i="6"/>
  <c r="K42" i="6"/>
  <c r="K6" i="6"/>
  <c r="K31" i="6"/>
  <c r="F44" i="2" l="1"/>
  <c r="F6" i="2"/>
  <c r="F7" i="2"/>
  <c r="F8" i="2"/>
  <c r="F9" i="2"/>
  <c r="F10" i="2"/>
  <c r="F11" i="2"/>
  <c r="F12" i="2"/>
  <c r="F13" i="2"/>
  <c r="F17" i="2"/>
  <c r="F14" i="2"/>
  <c r="F15" i="2"/>
  <c r="F16" i="2"/>
  <c r="F18" i="2"/>
  <c r="F19" i="2"/>
  <c r="F20" i="2"/>
  <c r="F21" i="2"/>
  <c r="F22" i="2"/>
  <c r="F23" i="2"/>
  <c r="F25" i="2"/>
  <c r="F24" i="2"/>
  <c r="F26" i="2"/>
  <c r="F27" i="2"/>
  <c r="F28" i="2"/>
  <c r="F29" i="2"/>
  <c r="F30" i="2"/>
  <c r="F31" i="2"/>
  <c r="F32" i="2"/>
  <c r="F37" i="2"/>
  <c r="F33" i="2"/>
  <c r="F34" i="2"/>
  <c r="F36" i="2"/>
  <c r="F38" i="2"/>
  <c r="F39" i="2"/>
  <c r="F40" i="2"/>
  <c r="F41" i="2"/>
  <c r="F42" i="2"/>
  <c r="F43" i="2"/>
  <c r="F45" i="2"/>
  <c r="E44" i="2"/>
  <c r="E6" i="2"/>
  <c r="K6" i="2" s="1"/>
  <c r="E7" i="2"/>
  <c r="E8" i="2"/>
  <c r="E9" i="2"/>
  <c r="K9" i="2" s="1"/>
  <c r="E10" i="2"/>
  <c r="K10" i="2" s="1"/>
  <c r="E11" i="2"/>
  <c r="E12" i="2"/>
  <c r="E13" i="2"/>
  <c r="K13" i="2" s="1"/>
  <c r="E17" i="2"/>
  <c r="K17" i="2" s="1"/>
  <c r="E14" i="2"/>
  <c r="E15" i="2"/>
  <c r="E16" i="2"/>
  <c r="E18" i="2"/>
  <c r="E19" i="2"/>
  <c r="E20" i="2"/>
  <c r="E21" i="2"/>
  <c r="E22" i="2"/>
  <c r="E23" i="2"/>
  <c r="E25" i="2"/>
  <c r="E24" i="2"/>
  <c r="K24" i="2" s="1"/>
  <c r="E26" i="2"/>
  <c r="K26" i="2" s="1"/>
  <c r="E27" i="2"/>
  <c r="E28" i="2"/>
  <c r="E29" i="2"/>
  <c r="K29" i="2" s="1"/>
  <c r="E30" i="2"/>
  <c r="E31" i="2"/>
  <c r="E32" i="2"/>
  <c r="E37" i="2"/>
  <c r="E33" i="2"/>
  <c r="E34" i="2"/>
  <c r="E36" i="2"/>
  <c r="E38" i="2"/>
  <c r="E39" i="2"/>
  <c r="E40" i="2"/>
  <c r="E41" i="2"/>
  <c r="E42" i="2"/>
  <c r="E43" i="2"/>
  <c r="E45" i="2"/>
  <c r="D40" i="1"/>
  <c r="C40" i="1"/>
  <c r="D39" i="1"/>
  <c r="C39" i="1"/>
  <c r="D36" i="12"/>
  <c r="C27" i="12"/>
  <c r="D41" i="4"/>
  <c r="D42" i="4"/>
  <c r="D43" i="4"/>
  <c r="D44" i="4"/>
  <c r="D45" i="4"/>
  <c r="D40" i="4"/>
  <c r="C67" i="10"/>
  <c r="D67" i="10"/>
  <c r="H67" i="10"/>
  <c r="I67" i="10"/>
  <c r="J67" i="10"/>
  <c r="C68" i="10"/>
  <c r="D68" i="10"/>
  <c r="H68" i="10"/>
  <c r="I68" i="10"/>
  <c r="J68" i="10"/>
  <c r="C69" i="10"/>
  <c r="D69" i="10"/>
  <c r="H69" i="10"/>
  <c r="I69" i="10"/>
  <c r="J69" i="10"/>
  <c r="C70" i="10"/>
  <c r="D70" i="10"/>
  <c r="H70" i="10"/>
  <c r="I70" i="10"/>
  <c r="J70" i="10"/>
  <c r="C71" i="10"/>
  <c r="D71" i="10"/>
  <c r="H71" i="10"/>
  <c r="I71" i="10"/>
  <c r="J71" i="10"/>
  <c r="C72" i="10"/>
  <c r="D72" i="10"/>
  <c r="H72" i="10"/>
  <c r="I72" i="10"/>
  <c r="J72" i="10"/>
  <c r="E45" i="4"/>
  <c r="C45" i="4"/>
  <c r="E44" i="4"/>
  <c r="C44" i="4"/>
  <c r="E43" i="4"/>
  <c r="C43" i="4"/>
  <c r="E42" i="4"/>
  <c r="C42" i="4"/>
  <c r="E41" i="4"/>
  <c r="C41" i="4"/>
  <c r="E40" i="4"/>
  <c r="C40" i="4"/>
  <c r="E38" i="4"/>
  <c r="D38" i="4"/>
  <c r="C38" i="4"/>
  <c r="E37" i="4"/>
  <c r="D37" i="4"/>
  <c r="C37" i="4"/>
  <c r="E36" i="4"/>
  <c r="D36" i="4"/>
  <c r="C36" i="4"/>
  <c r="E35" i="4"/>
  <c r="D35" i="4"/>
  <c r="C35" i="4"/>
  <c r="E34" i="4"/>
  <c r="D34" i="4"/>
  <c r="C34" i="4"/>
  <c r="E33" i="4"/>
  <c r="D33" i="4"/>
  <c r="C33" i="4"/>
  <c r="E31" i="4"/>
  <c r="D31" i="4"/>
  <c r="C31" i="4"/>
  <c r="E30" i="4"/>
  <c r="D30" i="4"/>
  <c r="C30" i="4"/>
  <c r="E29" i="4"/>
  <c r="D29" i="4"/>
  <c r="C29" i="4"/>
  <c r="E28" i="4"/>
  <c r="D28" i="4"/>
  <c r="C28" i="4"/>
  <c r="E27" i="4"/>
  <c r="D27" i="4"/>
  <c r="C27" i="4"/>
  <c r="E26" i="4"/>
  <c r="D26" i="4"/>
  <c r="C26" i="4"/>
  <c r="E25" i="4"/>
  <c r="D25" i="4"/>
  <c r="C25" i="4"/>
  <c r="E23" i="4"/>
  <c r="D23" i="4"/>
  <c r="C23" i="4"/>
  <c r="E22" i="4"/>
  <c r="D22" i="4"/>
  <c r="C22" i="4"/>
  <c r="E21" i="4"/>
  <c r="D21" i="4"/>
  <c r="C21" i="4"/>
  <c r="E20" i="4"/>
  <c r="D20" i="4"/>
  <c r="C20" i="4"/>
  <c r="E19" i="4"/>
  <c r="D19" i="4"/>
  <c r="C19" i="4"/>
  <c r="E18" i="4"/>
  <c r="D18" i="4"/>
  <c r="C18" i="4"/>
  <c r="E17" i="4"/>
  <c r="D17" i="4"/>
  <c r="C17" i="4"/>
  <c r="E16" i="4"/>
  <c r="D16" i="4"/>
  <c r="C16" i="4"/>
  <c r="E14" i="4"/>
  <c r="D14" i="4"/>
  <c r="C14" i="4"/>
  <c r="E13" i="4"/>
  <c r="D13" i="4"/>
  <c r="C13" i="4"/>
  <c r="E12" i="4"/>
  <c r="D12" i="4"/>
  <c r="C12" i="4"/>
  <c r="E11" i="4"/>
  <c r="D11" i="4"/>
  <c r="C11" i="4"/>
  <c r="E10" i="4"/>
  <c r="D10" i="4"/>
  <c r="C10" i="4"/>
  <c r="E9" i="4"/>
  <c r="D9" i="4"/>
  <c r="C9" i="4"/>
  <c r="E8" i="4"/>
  <c r="D8" i="4"/>
  <c r="C8" i="4"/>
  <c r="E7" i="4"/>
  <c r="D7" i="4"/>
  <c r="C7" i="4"/>
  <c r="E31" i="3"/>
  <c r="E28" i="3"/>
  <c r="E32" i="3"/>
  <c r="E34" i="3"/>
  <c r="E33" i="3"/>
  <c r="E24" i="3"/>
  <c r="E30" i="3"/>
  <c r="C31" i="3"/>
  <c r="D31" i="3" s="1"/>
  <c r="C28" i="3"/>
  <c r="D28" i="3" s="1"/>
  <c r="C32" i="3"/>
  <c r="D32" i="3" s="1"/>
  <c r="C34" i="3"/>
  <c r="D34" i="3" s="1"/>
  <c r="C33" i="3"/>
  <c r="D33" i="3" s="1"/>
  <c r="C24" i="3"/>
  <c r="D24" i="3" s="1"/>
  <c r="C30" i="3"/>
  <c r="D30" i="3" s="1"/>
  <c r="K28" i="2" l="1"/>
  <c r="K25" i="2"/>
  <c r="K12" i="2"/>
  <c r="K8" i="2"/>
  <c r="K22" i="2"/>
  <c r="K41" i="2"/>
  <c r="K40" i="2"/>
  <c r="K31" i="2"/>
  <c r="K27" i="2"/>
  <c r="K23" i="2"/>
  <c r="K14" i="2"/>
  <c r="K11" i="2"/>
  <c r="K7" i="2"/>
  <c r="K39" i="2"/>
  <c r="K30" i="2"/>
  <c r="K42" i="2"/>
  <c r="K45" i="2"/>
  <c r="K43" i="2"/>
  <c r="K32" i="2"/>
  <c r="K33" i="2"/>
  <c r="K18" i="2"/>
  <c r="K37" i="2"/>
  <c r="K16" i="2"/>
  <c r="K15" i="2"/>
  <c r="K38" i="2"/>
  <c r="K21" i="2"/>
  <c r="K44" i="2"/>
  <c r="K36" i="2"/>
  <c r="K20" i="2"/>
  <c r="K34" i="2"/>
  <c r="K19" i="2"/>
  <c r="K68" i="10"/>
  <c r="K67" i="10"/>
  <c r="K71" i="10"/>
  <c r="K72" i="10"/>
  <c r="K69" i="10"/>
  <c r="K70" i="10"/>
  <c r="H8" i="16"/>
  <c r="H7" i="16"/>
  <c r="H6" i="16"/>
  <c r="H10" i="16"/>
  <c r="H9" i="16"/>
  <c r="H11" i="16"/>
  <c r="H14" i="16"/>
  <c r="H12" i="16"/>
  <c r="H15" i="16"/>
  <c r="H13" i="16"/>
  <c r="H16" i="16"/>
  <c r="H17" i="16"/>
  <c r="H21" i="16"/>
  <c r="H19" i="16"/>
  <c r="H20" i="16"/>
  <c r="H18" i="16"/>
  <c r="H25" i="16"/>
  <c r="H24" i="16"/>
  <c r="H23" i="16"/>
  <c r="H28" i="16"/>
  <c r="H27" i="16"/>
  <c r="H26" i="16"/>
  <c r="H30" i="16"/>
  <c r="H33" i="16"/>
  <c r="H31" i="16"/>
  <c r="H22" i="16"/>
  <c r="H36" i="16"/>
  <c r="H35" i="16"/>
  <c r="H37" i="16"/>
  <c r="H42" i="16"/>
  <c r="H5" i="16"/>
  <c r="G42" i="16"/>
  <c r="F42" i="16"/>
  <c r="E42" i="16"/>
  <c r="D42" i="16"/>
  <c r="C42" i="16"/>
  <c r="G37" i="16"/>
  <c r="F37" i="16"/>
  <c r="E37" i="16"/>
  <c r="D37" i="16"/>
  <c r="C37" i="16"/>
  <c r="G35" i="16"/>
  <c r="F35" i="16"/>
  <c r="D35" i="16"/>
  <c r="C35" i="16"/>
  <c r="G36" i="16"/>
  <c r="F36" i="16"/>
  <c r="E36" i="16"/>
  <c r="D36" i="16"/>
  <c r="C36" i="16"/>
  <c r="G22" i="16"/>
  <c r="F22" i="16"/>
  <c r="D22" i="16"/>
  <c r="C22" i="16"/>
  <c r="G31" i="16"/>
  <c r="F31" i="16"/>
  <c r="E31" i="16"/>
  <c r="D31" i="16"/>
  <c r="C31" i="16"/>
  <c r="G33" i="16"/>
  <c r="F33" i="16"/>
  <c r="E33" i="16"/>
  <c r="D33" i="16"/>
  <c r="C33" i="16"/>
  <c r="G30" i="16"/>
  <c r="F30" i="16"/>
  <c r="E30" i="16"/>
  <c r="D30" i="16"/>
  <c r="C30" i="16"/>
  <c r="G26" i="16"/>
  <c r="F26" i="16"/>
  <c r="E26" i="16"/>
  <c r="D26" i="16"/>
  <c r="C26" i="16"/>
  <c r="G27" i="16"/>
  <c r="F27" i="16"/>
  <c r="D27" i="16"/>
  <c r="C27" i="16"/>
  <c r="G28" i="16"/>
  <c r="F28" i="16"/>
  <c r="E28" i="16"/>
  <c r="D28" i="16"/>
  <c r="C28" i="16"/>
  <c r="G23" i="16"/>
  <c r="F23" i="16"/>
  <c r="D23" i="16"/>
  <c r="C23" i="16"/>
  <c r="G24" i="16"/>
  <c r="F24" i="16"/>
  <c r="E24" i="16"/>
  <c r="D24" i="16"/>
  <c r="C24" i="16"/>
  <c r="G25" i="16"/>
  <c r="F25" i="16"/>
  <c r="E25" i="16"/>
  <c r="D25" i="16"/>
  <c r="C25" i="16"/>
  <c r="G18" i="16"/>
  <c r="F18" i="16"/>
  <c r="D18" i="16"/>
  <c r="C18" i="16"/>
  <c r="G20" i="16"/>
  <c r="F20" i="16"/>
  <c r="E20" i="16"/>
  <c r="D20" i="16"/>
  <c r="C20" i="16"/>
  <c r="G19" i="16"/>
  <c r="F19" i="16"/>
  <c r="E19" i="16"/>
  <c r="D19" i="16"/>
  <c r="C19" i="16"/>
  <c r="G21" i="16"/>
  <c r="F21" i="16"/>
  <c r="E21" i="16"/>
  <c r="D21" i="16"/>
  <c r="C21" i="16"/>
  <c r="G17" i="16"/>
  <c r="F17" i="16"/>
  <c r="D17" i="16"/>
  <c r="C17" i="16"/>
  <c r="G16" i="16"/>
  <c r="F16" i="16"/>
  <c r="E16" i="16"/>
  <c r="D16" i="16"/>
  <c r="C16" i="16"/>
  <c r="G13" i="16"/>
  <c r="F13" i="16"/>
  <c r="D13" i="16"/>
  <c r="C13" i="16"/>
  <c r="G15" i="16"/>
  <c r="F15" i="16"/>
  <c r="E15" i="16"/>
  <c r="D15" i="16"/>
  <c r="C15" i="16"/>
  <c r="G12" i="16"/>
  <c r="F12" i="16"/>
  <c r="E12" i="16"/>
  <c r="D12" i="16"/>
  <c r="C12" i="16"/>
  <c r="G14" i="16"/>
  <c r="F14" i="16"/>
  <c r="E14" i="16"/>
  <c r="D14" i="16"/>
  <c r="C14" i="16"/>
  <c r="G11" i="16"/>
  <c r="F11" i="16"/>
  <c r="E11" i="16"/>
  <c r="D11" i="16"/>
  <c r="C11" i="16"/>
  <c r="G9" i="16"/>
  <c r="F9" i="16"/>
  <c r="D9" i="16"/>
  <c r="C9" i="16"/>
  <c r="G10" i="16"/>
  <c r="F10" i="16"/>
  <c r="E10" i="16"/>
  <c r="D10" i="16"/>
  <c r="C10" i="16"/>
  <c r="G6" i="16"/>
  <c r="F6" i="16"/>
  <c r="E6" i="16"/>
  <c r="D6" i="16"/>
  <c r="C6" i="16"/>
  <c r="G7" i="16"/>
  <c r="F7" i="16"/>
  <c r="E7" i="16"/>
  <c r="D7" i="16"/>
  <c r="C7" i="16"/>
  <c r="G8" i="16"/>
  <c r="F8" i="16"/>
  <c r="E8" i="16"/>
  <c r="D8" i="16"/>
  <c r="C8" i="16"/>
  <c r="G5" i="16"/>
  <c r="F5" i="16"/>
  <c r="E5" i="16"/>
  <c r="D5" i="16"/>
  <c r="C5" i="16"/>
  <c r="K21" i="16" l="1"/>
  <c r="K18" i="16"/>
  <c r="K19" i="16"/>
  <c r="K23" i="16"/>
  <c r="K20" i="16"/>
  <c r="K9" i="16"/>
  <c r="K13" i="16"/>
  <c r="K30" i="16"/>
  <c r="K36" i="16"/>
  <c r="K24" i="16"/>
  <c r="K12" i="16"/>
  <c r="K27" i="16"/>
  <c r="K35" i="16"/>
  <c r="K10" i="16"/>
  <c r="K15" i="16"/>
  <c r="K25" i="16"/>
  <c r="K22" i="16"/>
  <c r="K6" i="16"/>
  <c r="K26" i="16"/>
  <c r="K8" i="16"/>
  <c r="K28" i="16"/>
  <c r="K11" i="16"/>
  <c r="K16" i="16"/>
  <c r="K31" i="16"/>
  <c r="K37" i="16"/>
  <c r="K17" i="16"/>
  <c r="K7" i="16"/>
  <c r="K14" i="16"/>
  <c r="K42" i="16"/>
  <c r="K33" i="16"/>
  <c r="K5" i="16"/>
  <c r="D42" i="2" l="1"/>
  <c r="C42" i="2"/>
  <c r="D44" i="2"/>
  <c r="D40" i="2"/>
  <c r="C44" i="2"/>
  <c r="C40" i="2"/>
  <c r="D33" i="2"/>
  <c r="D37" i="2"/>
  <c r="C33" i="2"/>
  <c r="C37" i="2"/>
  <c r="D25" i="2"/>
  <c r="C25" i="2"/>
  <c r="D17" i="2"/>
  <c r="D21" i="2"/>
  <c r="C17" i="2"/>
  <c r="C21" i="2"/>
  <c r="D19" i="2"/>
  <c r="C19" i="2"/>
  <c r="D14" i="2"/>
  <c r="C14" i="2"/>
  <c r="D41" i="2"/>
  <c r="C41" i="2"/>
  <c r="D13" i="2" l="1"/>
  <c r="C13" i="2"/>
  <c r="F5" i="2"/>
  <c r="D7" i="2"/>
  <c r="C7" i="2"/>
  <c r="D18" i="2"/>
  <c r="C18" i="2"/>
  <c r="D45" i="2"/>
  <c r="C45" i="2"/>
  <c r="D34" i="2"/>
  <c r="C34" i="2"/>
  <c r="D38" i="2"/>
  <c r="C38" i="2"/>
  <c r="D36" i="2"/>
  <c r="C36" i="2"/>
  <c r="D39" i="2"/>
  <c r="C39" i="2"/>
  <c r="D43" i="2"/>
  <c r="C43" i="2"/>
  <c r="D29" i="2"/>
  <c r="C29" i="2"/>
  <c r="D32" i="2"/>
  <c r="C32" i="2"/>
  <c r="D28" i="2"/>
  <c r="C28" i="2"/>
  <c r="D31" i="2"/>
  <c r="C31" i="2"/>
  <c r="D27" i="2"/>
  <c r="C27" i="2"/>
  <c r="D22" i="2"/>
  <c r="C22" i="2"/>
  <c r="D30" i="2"/>
  <c r="C30" i="2"/>
  <c r="D23" i="2"/>
  <c r="C23" i="2"/>
  <c r="D26" i="2"/>
  <c r="C26" i="2"/>
  <c r="D24" i="2"/>
  <c r="C24" i="2"/>
  <c r="D20" i="2"/>
  <c r="C20" i="2"/>
  <c r="D16" i="2"/>
  <c r="C16" i="2"/>
  <c r="D12" i="2"/>
  <c r="C12" i="2"/>
  <c r="D15" i="2"/>
  <c r="C15" i="2"/>
  <c r="D11" i="2"/>
  <c r="C11" i="2"/>
  <c r="D8" i="2"/>
  <c r="C8" i="2"/>
  <c r="D9" i="2"/>
  <c r="C9" i="2"/>
  <c r="D6" i="2"/>
  <c r="C6" i="2"/>
  <c r="D10" i="2"/>
  <c r="C10" i="2"/>
  <c r="E5" i="2"/>
  <c r="D5" i="2"/>
  <c r="C5" i="2"/>
  <c r="K5" i="2" l="1"/>
  <c r="E29" i="3"/>
  <c r="C29" i="3"/>
  <c r="D29" i="3" s="1"/>
  <c r="E27" i="3"/>
  <c r="C27" i="3"/>
  <c r="D27" i="3" s="1"/>
  <c r="E22" i="3"/>
  <c r="C22" i="3"/>
  <c r="D22" i="3" s="1"/>
  <c r="E20" i="3"/>
  <c r="C20" i="3"/>
  <c r="D20" i="3" s="1"/>
  <c r="E25" i="3"/>
  <c r="C25" i="3"/>
  <c r="D25" i="3" s="1"/>
  <c r="E26" i="3"/>
  <c r="C26" i="3"/>
  <c r="D26" i="3" s="1"/>
  <c r="E19" i="3"/>
  <c r="C19" i="3"/>
  <c r="D19" i="3" s="1"/>
  <c r="E23" i="3"/>
  <c r="C23" i="3"/>
  <c r="D23" i="3" s="1"/>
  <c r="E35" i="3"/>
  <c r="C35" i="3"/>
  <c r="D35" i="3" s="1"/>
  <c r="E21" i="3"/>
  <c r="C21" i="3"/>
  <c r="D21" i="3" s="1"/>
  <c r="E18" i="3"/>
  <c r="C18" i="3"/>
  <c r="D18" i="3" s="1"/>
  <c r="E6" i="3"/>
  <c r="C6" i="3"/>
  <c r="D6" i="3" s="1"/>
  <c r="E17" i="3"/>
  <c r="C17" i="3"/>
  <c r="D17" i="3" s="1"/>
  <c r="E16" i="3"/>
  <c r="C16" i="3"/>
  <c r="D16" i="3" s="1"/>
  <c r="E12" i="3"/>
  <c r="C12" i="3"/>
  <c r="D12" i="3" s="1"/>
  <c r="E15" i="3"/>
  <c r="C15" i="3"/>
  <c r="D15" i="3" s="1"/>
  <c r="E14" i="3"/>
  <c r="C14" i="3"/>
  <c r="D14" i="3" s="1"/>
  <c r="E13" i="3"/>
  <c r="C13" i="3"/>
  <c r="D13" i="3" s="1"/>
  <c r="E10" i="3"/>
  <c r="C10" i="3"/>
  <c r="D10" i="3" s="1"/>
  <c r="E9" i="3"/>
  <c r="C9" i="3"/>
  <c r="D9" i="3" s="1"/>
  <c r="E8" i="3"/>
  <c r="C8" i="3"/>
  <c r="D8" i="3" s="1"/>
  <c r="J11" i="3"/>
  <c r="I11" i="3"/>
  <c r="H11" i="3"/>
  <c r="G11" i="3"/>
  <c r="E11" i="3"/>
  <c r="C11" i="3"/>
  <c r="D11" i="3" s="1"/>
  <c r="J7" i="3"/>
  <c r="I7" i="3"/>
  <c r="H7" i="3"/>
  <c r="G7" i="3"/>
  <c r="E7" i="3"/>
  <c r="C7" i="3"/>
  <c r="D7" i="3" s="1"/>
  <c r="J5" i="3"/>
  <c r="I5" i="3"/>
  <c r="H5" i="3"/>
  <c r="G5" i="3"/>
  <c r="E5" i="3"/>
  <c r="C5" i="3"/>
  <c r="D5" i="3" s="1"/>
  <c r="E6" i="12"/>
  <c r="E7" i="12"/>
  <c r="E8" i="12"/>
  <c r="E9" i="12"/>
  <c r="E10" i="12"/>
  <c r="E11" i="12"/>
  <c r="E13" i="12"/>
  <c r="E12" i="12"/>
  <c r="E14" i="12"/>
  <c r="E15" i="12"/>
  <c r="E16" i="12"/>
  <c r="E17" i="12"/>
  <c r="E18" i="12"/>
  <c r="E19" i="12"/>
  <c r="E21" i="12"/>
  <c r="E20" i="12"/>
  <c r="E22" i="12"/>
  <c r="E23" i="12"/>
  <c r="E24" i="12"/>
  <c r="E25" i="12"/>
  <c r="E26" i="12"/>
  <c r="E28" i="12"/>
  <c r="E27" i="12"/>
  <c r="E29" i="12"/>
  <c r="E30" i="12"/>
  <c r="E31" i="12"/>
  <c r="E32" i="12"/>
  <c r="E33" i="12"/>
  <c r="E35" i="12"/>
  <c r="E36" i="12"/>
  <c r="E37" i="12"/>
  <c r="E38" i="12"/>
  <c r="E39" i="12"/>
  <c r="E40" i="12"/>
  <c r="E5" i="12"/>
  <c r="D45" i="13"/>
  <c r="C45" i="13"/>
  <c r="D44" i="13"/>
  <c r="C44" i="13"/>
  <c r="D43" i="13"/>
  <c r="C43" i="13"/>
  <c r="D42" i="13"/>
  <c r="C42" i="13"/>
  <c r="D41" i="13"/>
  <c r="C41" i="13"/>
  <c r="D40" i="13"/>
  <c r="C40" i="13"/>
  <c r="D38" i="13"/>
  <c r="C38" i="13"/>
  <c r="D37" i="13"/>
  <c r="C37" i="13"/>
  <c r="D36" i="13"/>
  <c r="C36" i="13"/>
  <c r="D35" i="13"/>
  <c r="C35" i="13"/>
  <c r="D34" i="13"/>
  <c r="C34" i="13"/>
  <c r="D33" i="13"/>
  <c r="C33" i="13"/>
  <c r="D31" i="13"/>
  <c r="C31" i="13"/>
  <c r="D30" i="13"/>
  <c r="C30" i="13"/>
  <c r="D29" i="13"/>
  <c r="C29" i="13"/>
  <c r="D28" i="13"/>
  <c r="C28" i="13"/>
  <c r="D27" i="13"/>
  <c r="C27" i="13"/>
  <c r="D26" i="13"/>
  <c r="C26" i="13"/>
  <c r="D25" i="13"/>
  <c r="C25" i="13"/>
  <c r="D23" i="13"/>
  <c r="C23" i="13"/>
  <c r="D22" i="13"/>
  <c r="C22" i="13"/>
  <c r="D21" i="13"/>
  <c r="C21" i="13"/>
  <c r="D20" i="13"/>
  <c r="C20" i="13"/>
  <c r="D19" i="13"/>
  <c r="C19" i="13"/>
  <c r="D18" i="13"/>
  <c r="C18" i="13"/>
  <c r="D17" i="13"/>
  <c r="C17" i="13"/>
  <c r="D16" i="13"/>
  <c r="C16" i="13"/>
  <c r="D14" i="13"/>
  <c r="C14" i="13"/>
  <c r="D13" i="13"/>
  <c r="C13" i="13"/>
  <c r="D12" i="13"/>
  <c r="C12" i="13"/>
  <c r="D11" i="13"/>
  <c r="C11" i="13"/>
  <c r="D10" i="13"/>
  <c r="C10" i="13"/>
  <c r="D9" i="13"/>
  <c r="C9" i="13"/>
  <c r="D8" i="13"/>
  <c r="C8" i="13"/>
  <c r="D7" i="13"/>
  <c r="C7" i="13"/>
  <c r="D41" i="9"/>
  <c r="C41" i="9"/>
  <c r="D40" i="9"/>
  <c r="C40" i="9"/>
  <c r="D39" i="9"/>
  <c r="C39" i="9"/>
  <c r="D38" i="9"/>
  <c r="C38" i="9"/>
  <c r="D37" i="9"/>
  <c r="C37" i="9"/>
  <c r="D36" i="9"/>
  <c r="C36" i="9"/>
  <c r="D35" i="9"/>
  <c r="C35" i="9"/>
  <c r="D34" i="9"/>
  <c r="C34" i="9"/>
  <c r="D32" i="9"/>
  <c r="C32" i="9"/>
  <c r="D31" i="9"/>
  <c r="C31" i="9"/>
  <c r="D30" i="9"/>
  <c r="C30" i="9"/>
  <c r="D29" i="9"/>
  <c r="C29" i="9"/>
  <c r="D28" i="9"/>
  <c r="C28" i="9"/>
  <c r="D27" i="9"/>
  <c r="C27" i="9"/>
  <c r="D26" i="9"/>
  <c r="C26" i="9"/>
  <c r="D25" i="9"/>
  <c r="C25" i="9"/>
  <c r="D23" i="9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48" i="8"/>
  <c r="C48" i="8"/>
  <c r="D47" i="8"/>
  <c r="C47" i="8"/>
  <c r="D46" i="8"/>
  <c r="C46" i="8"/>
  <c r="D45" i="8"/>
  <c r="C45" i="8"/>
  <c r="D44" i="8"/>
  <c r="C44" i="8"/>
  <c r="D43" i="8"/>
  <c r="C43" i="8"/>
  <c r="D41" i="8"/>
  <c r="C41" i="8"/>
  <c r="D40" i="8"/>
  <c r="C40" i="8"/>
  <c r="D39" i="8"/>
  <c r="C39" i="8"/>
  <c r="D38" i="8"/>
  <c r="C38" i="8"/>
  <c r="D37" i="8"/>
  <c r="C37" i="8"/>
  <c r="D36" i="8"/>
  <c r="C36" i="8"/>
  <c r="D35" i="8"/>
  <c r="C35" i="8"/>
  <c r="D34" i="8"/>
  <c r="C34" i="8"/>
  <c r="D32" i="8"/>
  <c r="C32" i="8"/>
  <c r="D31" i="8"/>
  <c r="C31" i="8"/>
  <c r="D30" i="8"/>
  <c r="C30" i="8"/>
  <c r="D29" i="8"/>
  <c r="C29" i="8"/>
  <c r="D28" i="8"/>
  <c r="C28" i="8"/>
  <c r="D27" i="8"/>
  <c r="C27" i="8"/>
  <c r="D26" i="8"/>
  <c r="C26" i="8"/>
  <c r="D25" i="8"/>
  <c r="C25" i="8"/>
  <c r="D23" i="8"/>
  <c r="C23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4" i="8"/>
  <c r="C14" i="8"/>
  <c r="D13" i="8"/>
  <c r="C13" i="8"/>
  <c r="D12" i="8"/>
  <c r="C12" i="8"/>
  <c r="D11" i="8"/>
  <c r="C11" i="8"/>
  <c r="D10" i="8"/>
  <c r="C10" i="8"/>
  <c r="D9" i="8"/>
  <c r="C9" i="8"/>
  <c r="D8" i="8"/>
  <c r="C8" i="8"/>
  <c r="D7" i="8"/>
  <c r="C7" i="8"/>
  <c r="D35" i="5"/>
  <c r="C35" i="5"/>
  <c r="D34" i="5"/>
  <c r="C34" i="5"/>
  <c r="D33" i="5"/>
  <c r="C33" i="5"/>
  <c r="D32" i="5"/>
  <c r="C32" i="5"/>
  <c r="D31" i="5"/>
  <c r="C31" i="5"/>
  <c r="D30" i="5"/>
  <c r="C30" i="5"/>
  <c r="D28" i="5"/>
  <c r="C28" i="5"/>
  <c r="D27" i="5"/>
  <c r="C27" i="5"/>
  <c r="D26" i="5"/>
  <c r="C26" i="5"/>
  <c r="D25" i="5"/>
  <c r="C25" i="5"/>
  <c r="D24" i="5"/>
  <c r="C24" i="5"/>
  <c r="D23" i="5"/>
  <c r="C23" i="5"/>
  <c r="D21" i="5"/>
  <c r="C21" i="5"/>
  <c r="D20" i="5"/>
  <c r="C20" i="5"/>
  <c r="D19" i="5"/>
  <c r="C19" i="5"/>
  <c r="D18" i="5"/>
  <c r="C18" i="5"/>
  <c r="D17" i="5"/>
  <c r="C17" i="5"/>
  <c r="D16" i="5"/>
  <c r="C16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D38" i="1"/>
  <c r="C38" i="1"/>
  <c r="D37" i="1"/>
  <c r="C37" i="1"/>
  <c r="D36" i="1"/>
  <c r="C36" i="1"/>
  <c r="D35" i="1"/>
  <c r="C35" i="1"/>
  <c r="D34" i="1"/>
  <c r="C34" i="1"/>
  <c r="D33" i="1"/>
  <c r="C33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D7" i="1"/>
  <c r="C7" i="1"/>
  <c r="C6" i="12"/>
  <c r="D6" i="12"/>
  <c r="C7" i="12"/>
  <c r="D7" i="12"/>
  <c r="C8" i="12"/>
  <c r="D8" i="12"/>
  <c r="C9" i="12"/>
  <c r="D9" i="12"/>
  <c r="C10" i="12"/>
  <c r="D10" i="12"/>
  <c r="C11" i="12"/>
  <c r="D11" i="12"/>
  <c r="C13" i="12"/>
  <c r="D13" i="12"/>
  <c r="C12" i="12"/>
  <c r="D12" i="12"/>
  <c r="C14" i="12"/>
  <c r="D14" i="12"/>
  <c r="C15" i="12"/>
  <c r="D15" i="12"/>
  <c r="C16" i="12"/>
  <c r="D16" i="12"/>
  <c r="C17" i="12"/>
  <c r="D17" i="12"/>
  <c r="C18" i="12"/>
  <c r="D18" i="12"/>
  <c r="C19" i="12"/>
  <c r="D19" i="12"/>
  <c r="C21" i="12"/>
  <c r="D21" i="12"/>
  <c r="C20" i="12"/>
  <c r="D20" i="12"/>
  <c r="C22" i="12"/>
  <c r="D22" i="12"/>
  <c r="C23" i="12"/>
  <c r="D23" i="12"/>
  <c r="C24" i="12"/>
  <c r="D24" i="12"/>
  <c r="C25" i="12"/>
  <c r="D25" i="12"/>
  <c r="C26" i="12"/>
  <c r="D26" i="12"/>
  <c r="C28" i="12"/>
  <c r="D28" i="12"/>
  <c r="D27" i="12"/>
  <c r="C29" i="12"/>
  <c r="D29" i="12"/>
  <c r="C30" i="12"/>
  <c r="D30" i="12"/>
  <c r="C31" i="12"/>
  <c r="D31" i="12"/>
  <c r="C32" i="12"/>
  <c r="D32" i="12"/>
  <c r="C33" i="12"/>
  <c r="D33" i="12"/>
  <c r="C35" i="12"/>
  <c r="D35" i="12"/>
  <c r="C36" i="12"/>
  <c r="C37" i="12"/>
  <c r="D37" i="12"/>
  <c r="C38" i="12"/>
  <c r="D38" i="12"/>
  <c r="C39" i="12"/>
  <c r="D39" i="12"/>
  <c r="C40" i="12"/>
  <c r="D40" i="12"/>
  <c r="D5" i="12"/>
  <c r="C5" i="12"/>
  <c r="O5" i="3" l="1"/>
  <c r="N7" i="3"/>
  <c r="O7" i="3"/>
  <c r="M7" i="3" s="1"/>
  <c r="N11" i="3"/>
  <c r="O11" i="3"/>
  <c r="M11" i="3" s="1"/>
  <c r="M5" i="3"/>
  <c r="N5" i="3"/>
  <c r="K18" i="12"/>
  <c r="K6" i="12"/>
  <c r="K26" i="12"/>
  <c r="K39" i="12"/>
  <c r="K5" i="12"/>
  <c r="K30" i="12"/>
  <c r="K27" i="12"/>
  <c r="K16" i="12"/>
  <c r="K36" i="12"/>
  <c r="K23" i="12"/>
  <c r="K38" i="12"/>
  <c r="K25" i="12"/>
  <c r="K12" i="12"/>
  <c r="K31" i="12"/>
  <c r="K19" i="12"/>
  <c r="K7" i="12"/>
  <c r="K37" i="12"/>
  <c r="K24" i="12"/>
  <c r="K13" i="12"/>
  <c r="K29" i="12"/>
  <c r="K17" i="12"/>
  <c r="K11" i="12"/>
  <c r="K10" i="12"/>
  <c r="K35" i="12"/>
  <c r="K22" i="12"/>
  <c r="K40" i="12"/>
  <c r="K33" i="12"/>
  <c r="K28" i="12"/>
  <c r="K20" i="12"/>
  <c r="K15" i="12"/>
  <c r="K9" i="12"/>
  <c r="K32" i="12"/>
  <c r="K21" i="12"/>
  <c r="K14" i="12"/>
  <c r="K8" i="12"/>
  <c r="L54" i="10"/>
  <c r="L66" i="10"/>
  <c r="L63" i="10"/>
  <c r="L60" i="10"/>
  <c r="L58" i="10"/>
  <c r="L47" i="10"/>
  <c r="L44" i="10"/>
  <c r="L43" i="10"/>
  <c r="L20" i="10"/>
  <c r="L7" i="10"/>
  <c r="L9" i="10"/>
  <c r="L10" i="10"/>
  <c r="L11" i="10"/>
  <c r="L12" i="10"/>
  <c r="L13" i="10"/>
  <c r="L14" i="10"/>
  <c r="L15" i="10"/>
  <c r="L16" i="10"/>
  <c r="L17" i="10"/>
  <c r="L18" i="10"/>
  <c r="L19" i="10"/>
  <c r="L21" i="10"/>
  <c r="L22" i="10"/>
  <c r="L23" i="10"/>
  <c r="L24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2" i="10"/>
  <c r="L45" i="10"/>
  <c r="L46" i="10"/>
  <c r="L48" i="10"/>
  <c r="L49" i="10"/>
  <c r="L50" i="10"/>
  <c r="L51" i="10"/>
  <c r="L52" i="10"/>
  <c r="L56" i="10"/>
  <c r="L65" i="10"/>
  <c r="L8" i="10"/>
  <c r="L6" i="10"/>
  <c r="L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4" i="10"/>
  <c r="J25" i="10"/>
  <c r="J23" i="10"/>
  <c r="J26" i="10"/>
  <c r="J27" i="10"/>
  <c r="J28" i="10"/>
  <c r="J29" i="10"/>
  <c r="J30" i="10"/>
  <c r="J31" i="10"/>
  <c r="J32" i="10"/>
  <c r="J33" i="10"/>
  <c r="J34" i="10"/>
  <c r="J35" i="10"/>
  <c r="J36" i="10"/>
  <c r="J37" i="10"/>
  <c r="J38" i="10"/>
  <c r="J39" i="10"/>
  <c r="J40" i="10"/>
  <c r="J41" i="10"/>
  <c r="J42" i="10"/>
  <c r="J45" i="10"/>
  <c r="J44" i="10"/>
  <c r="J43" i="10"/>
  <c r="J46" i="10"/>
  <c r="J47" i="10"/>
  <c r="J48" i="10"/>
  <c r="J49" i="10"/>
  <c r="J50" i="10"/>
  <c r="J51" i="10"/>
  <c r="J52" i="10"/>
  <c r="J53" i="10"/>
  <c r="J54" i="10"/>
  <c r="J55" i="10"/>
  <c r="J56" i="10"/>
  <c r="J57" i="10"/>
  <c r="J58" i="10"/>
  <c r="J59" i="10"/>
  <c r="J60" i="10"/>
  <c r="J61" i="10"/>
  <c r="J62" i="10"/>
  <c r="J63" i="10"/>
  <c r="J66" i="10"/>
  <c r="J65" i="10"/>
  <c r="J64" i="10"/>
  <c r="J5" i="10"/>
  <c r="I66" i="10" l="1"/>
  <c r="I65" i="10"/>
  <c r="I40" i="10"/>
  <c r="I57" i="10"/>
  <c r="I62" i="10"/>
  <c r="I64" i="10"/>
  <c r="D40" i="10"/>
  <c r="D57" i="10"/>
  <c r="D62" i="10"/>
  <c r="D64" i="10"/>
  <c r="C40" i="10"/>
  <c r="C57" i="10"/>
  <c r="C62" i="10"/>
  <c r="C64" i="10"/>
  <c r="I6" i="10"/>
  <c r="I7" i="10"/>
  <c r="I8" i="10"/>
  <c r="I9" i="10"/>
  <c r="I10" i="10"/>
  <c r="I11" i="10"/>
  <c r="I12" i="10"/>
  <c r="I13" i="10"/>
  <c r="I14" i="10"/>
  <c r="I15" i="10"/>
  <c r="I17" i="10"/>
  <c r="I19" i="10"/>
  <c r="I18" i="10"/>
  <c r="I16" i="10"/>
  <c r="I24" i="10"/>
  <c r="I20" i="10"/>
  <c r="I21" i="10"/>
  <c r="I23" i="10"/>
  <c r="I26" i="10"/>
  <c r="I22" i="10"/>
  <c r="I25" i="10"/>
  <c r="I27" i="10"/>
  <c r="I29" i="10"/>
  <c r="I28" i="10"/>
  <c r="I31" i="10"/>
  <c r="I32" i="10"/>
  <c r="I33" i="10"/>
  <c r="I34" i="10"/>
  <c r="I35" i="10"/>
  <c r="I36" i="10"/>
  <c r="I30" i="10"/>
  <c r="I37" i="10"/>
  <c r="I39" i="10"/>
  <c r="I38" i="10"/>
  <c r="I42" i="10"/>
  <c r="I45" i="10"/>
  <c r="I44" i="10"/>
  <c r="I43" i="10"/>
  <c r="I46" i="10"/>
  <c r="I48" i="10"/>
  <c r="I52" i="10"/>
  <c r="I41" i="10"/>
  <c r="I47" i="10"/>
  <c r="I51" i="10"/>
  <c r="I50" i="10"/>
  <c r="I49" i="10"/>
  <c r="I54" i="10"/>
  <c r="I55" i="10"/>
  <c r="I58" i="10"/>
  <c r="I56" i="10"/>
  <c r="I59" i="10"/>
  <c r="I60" i="10"/>
  <c r="I53" i="10"/>
  <c r="I61" i="10"/>
  <c r="I63" i="10"/>
  <c r="I5" i="10"/>
  <c r="H65" i="10"/>
  <c r="D65" i="10"/>
  <c r="C65" i="10"/>
  <c r="H66" i="10"/>
  <c r="D66" i="10"/>
  <c r="C66" i="10"/>
  <c r="H63" i="10"/>
  <c r="D63" i="10"/>
  <c r="C63" i="10"/>
  <c r="H61" i="10"/>
  <c r="D61" i="10"/>
  <c r="C61" i="10"/>
  <c r="H53" i="10"/>
  <c r="D53" i="10"/>
  <c r="C53" i="10"/>
  <c r="H60" i="10"/>
  <c r="D60" i="10"/>
  <c r="C60" i="10"/>
  <c r="H59" i="10"/>
  <c r="D59" i="10"/>
  <c r="C59" i="10"/>
  <c r="H56" i="10"/>
  <c r="D56" i="10"/>
  <c r="C56" i="10"/>
  <c r="H58" i="10"/>
  <c r="D58" i="10"/>
  <c r="C58" i="10"/>
  <c r="H55" i="10"/>
  <c r="D55" i="10"/>
  <c r="C55" i="10"/>
  <c r="H54" i="10"/>
  <c r="D54" i="10"/>
  <c r="C54" i="10"/>
  <c r="H49" i="10"/>
  <c r="D49" i="10"/>
  <c r="C49" i="10"/>
  <c r="H50" i="10"/>
  <c r="D50" i="10"/>
  <c r="C50" i="10"/>
  <c r="H51" i="10"/>
  <c r="D51" i="10"/>
  <c r="C51" i="10"/>
  <c r="H47" i="10"/>
  <c r="D47" i="10"/>
  <c r="C47" i="10"/>
  <c r="H41" i="10"/>
  <c r="D41" i="10"/>
  <c r="C41" i="10"/>
  <c r="H52" i="10"/>
  <c r="D52" i="10"/>
  <c r="C52" i="10"/>
  <c r="H48" i="10"/>
  <c r="D48" i="10"/>
  <c r="C48" i="10"/>
  <c r="H46" i="10"/>
  <c r="D46" i="10"/>
  <c r="C46" i="10"/>
  <c r="H43" i="10"/>
  <c r="D43" i="10"/>
  <c r="C43" i="10"/>
  <c r="H44" i="10"/>
  <c r="D44" i="10"/>
  <c r="C44" i="10"/>
  <c r="H45" i="10"/>
  <c r="D45" i="10"/>
  <c r="C45" i="10"/>
  <c r="H42" i="10"/>
  <c r="D42" i="10"/>
  <c r="C42" i="10"/>
  <c r="H38" i="10"/>
  <c r="D38" i="10"/>
  <c r="C38" i="10"/>
  <c r="H39" i="10"/>
  <c r="D39" i="10"/>
  <c r="C39" i="10"/>
  <c r="H37" i="10"/>
  <c r="D37" i="10"/>
  <c r="C37" i="10"/>
  <c r="H30" i="10"/>
  <c r="D30" i="10"/>
  <c r="C30" i="10"/>
  <c r="H36" i="10"/>
  <c r="D36" i="10"/>
  <c r="C36" i="10"/>
  <c r="H35" i="10"/>
  <c r="D35" i="10"/>
  <c r="C35" i="10"/>
  <c r="H34" i="10"/>
  <c r="D34" i="10"/>
  <c r="C34" i="10"/>
  <c r="H33" i="10"/>
  <c r="D33" i="10"/>
  <c r="C33" i="10"/>
  <c r="H32" i="10"/>
  <c r="D32" i="10"/>
  <c r="C32" i="10"/>
  <c r="H31" i="10"/>
  <c r="D31" i="10"/>
  <c r="C31" i="10"/>
  <c r="H28" i="10"/>
  <c r="D28" i="10"/>
  <c r="C28" i="10"/>
  <c r="H29" i="10"/>
  <c r="D29" i="10"/>
  <c r="C29" i="10"/>
  <c r="H27" i="10"/>
  <c r="D27" i="10"/>
  <c r="C27" i="10"/>
  <c r="H25" i="10"/>
  <c r="D25" i="10"/>
  <c r="C25" i="10"/>
  <c r="H22" i="10"/>
  <c r="D22" i="10"/>
  <c r="C22" i="10"/>
  <c r="H26" i="10"/>
  <c r="D26" i="10"/>
  <c r="C26" i="10"/>
  <c r="H23" i="10"/>
  <c r="D23" i="10"/>
  <c r="C23" i="10"/>
  <c r="H21" i="10"/>
  <c r="D21" i="10"/>
  <c r="C21" i="10"/>
  <c r="H20" i="10"/>
  <c r="D20" i="10"/>
  <c r="C20" i="10"/>
  <c r="H24" i="10"/>
  <c r="D24" i="10"/>
  <c r="C24" i="10"/>
  <c r="H16" i="10"/>
  <c r="D16" i="10"/>
  <c r="C16" i="10"/>
  <c r="H18" i="10"/>
  <c r="D18" i="10"/>
  <c r="C18" i="10"/>
  <c r="H19" i="10"/>
  <c r="D19" i="10"/>
  <c r="C19" i="10"/>
  <c r="H17" i="10"/>
  <c r="D17" i="10"/>
  <c r="C17" i="10"/>
  <c r="H15" i="10"/>
  <c r="D15" i="10"/>
  <c r="C15" i="10"/>
  <c r="H14" i="10"/>
  <c r="D14" i="10"/>
  <c r="C14" i="10"/>
  <c r="H13" i="10"/>
  <c r="D13" i="10"/>
  <c r="C13" i="10"/>
  <c r="H12" i="10"/>
  <c r="D12" i="10"/>
  <c r="C12" i="10"/>
  <c r="H11" i="10"/>
  <c r="D11" i="10"/>
  <c r="C11" i="10"/>
  <c r="H10" i="10"/>
  <c r="D10" i="10"/>
  <c r="C10" i="10"/>
  <c r="H9" i="10"/>
  <c r="D9" i="10"/>
  <c r="C9" i="10"/>
  <c r="H8" i="10"/>
  <c r="D8" i="10"/>
  <c r="C8" i="10"/>
  <c r="H7" i="10"/>
  <c r="D7" i="10"/>
  <c r="C7" i="10"/>
  <c r="H6" i="10"/>
  <c r="D6" i="10"/>
  <c r="C6" i="10"/>
  <c r="H5" i="10"/>
  <c r="D5" i="10"/>
  <c r="C5" i="10"/>
  <c r="M65" i="10" l="1"/>
  <c r="M66" i="10"/>
  <c r="K8" i="10"/>
  <c r="M8" i="10"/>
  <c r="K12" i="10"/>
  <c r="M12" i="10"/>
  <c r="K17" i="10"/>
  <c r="M17" i="10"/>
  <c r="K24" i="10"/>
  <c r="M24" i="10"/>
  <c r="K26" i="10"/>
  <c r="M26" i="10"/>
  <c r="K29" i="10"/>
  <c r="M29" i="10"/>
  <c r="K33" i="10"/>
  <c r="M33" i="10"/>
  <c r="K30" i="10"/>
  <c r="M30" i="10"/>
  <c r="K42" i="10"/>
  <c r="M42" i="10"/>
  <c r="K46" i="10"/>
  <c r="M46" i="10"/>
  <c r="K47" i="10"/>
  <c r="M47" i="10"/>
  <c r="K54" i="10"/>
  <c r="M54" i="10"/>
  <c r="K63" i="10"/>
  <c r="M63" i="10"/>
  <c r="K40" i="10"/>
  <c r="M40" i="10"/>
  <c r="K5" i="10"/>
  <c r="M5" i="10"/>
  <c r="K9" i="10"/>
  <c r="M9" i="10"/>
  <c r="K13" i="10"/>
  <c r="M13" i="10"/>
  <c r="K19" i="10"/>
  <c r="M19" i="10"/>
  <c r="K20" i="10"/>
  <c r="M20" i="10"/>
  <c r="K22" i="10"/>
  <c r="M22" i="10"/>
  <c r="K28" i="10"/>
  <c r="M28" i="10"/>
  <c r="K34" i="10"/>
  <c r="M34" i="10"/>
  <c r="K37" i="10"/>
  <c r="M37" i="10"/>
  <c r="K45" i="10"/>
  <c r="M45" i="10"/>
  <c r="K48" i="10"/>
  <c r="M48" i="10"/>
  <c r="K51" i="10"/>
  <c r="M51" i="10"/>
  <c r="K60" i="10"/>
  <c r="M60" i="10"/>
  <c r="K6" i="10"/>
  <c r="M6" i="10"/>
  <c r="K10" i="10"/>
  <c r="M10" i="10"/>
  <c r="K14" i="10"/>
  <c r="M14" i="10"/>
  <c r="K18" i="10"/>
  <c r="M18" i="10"/>
  <c r="K21" i="10"/>
  <c r="M21" i="10"/>
  <c r="K31" i="10"/>
  <c r="M31" i="10"/>
  <c r="K35" i="10"/>
  <c r="M35" i="10"/>
  <c r="K39" i="10"/>
  <c r="M39" i="10"/>
  <c r="K44" i="10"/>
  <c r="M44" i="10"/>
  <c r="K52" i="10"/>
  <c r="M52" i="10"/>
  <c r="K50" i="10"/>
  <c r="M50" i="10"/>
  <c r="K58" i="10"/>
  <c r="M58" i="10"/>
  <c r="K7" i="10"/>
  <c r="M7" i="10"/>
  <c r="K11" i="10"/>
  <c r="M11" i="10"/>
  <c r="K15" i="10"/>
  <c r="M15" i="10"/>
  <c r="K16" i="10"/>
  <c r="M16" i="10"/>
  <c r="K23" i="10"/>
  <c r="M23" i="10"/>
  <c r="K27" i="10"/>
  <c r="M27" i="10"/>
  <c r="K32" i="10"/>
  <c r="M32" i="10"/>
  <c r="K36" i="10"/>
  <c r="M36" i="10"/>
  <c r="K38" i="10"/>
  <c r="M38" i="10"/>
  <c r="K43" i="10"/>
  <c r="M43" i="10"/>
  <c r="K49" i="10"/>
  <c r="M49" i="10"/>
  <c r="K56" i="10"/>
  <c r="M56" i="10"/>
  <c r="K55" i="10"/>
  <c r="L55" i="10"/>
  <c r="M55" i="10" s="1"/>
  <c r="K64" i="10"/>
  <c r="L64" i="10"/>
  <c r="M64" i="10" s="1"/>
  <c r="K59" i="10"/>
  <c r="L59" i="10"/>
  <c r="M59" i="10" s="1"/>
  <c r="K62" i="10"/>
  <c r="L62" i="10"/>
  <c r="M62" i="10" s="1"/>
  <c r="K41" i="10"/>
  <c r="L41" i="10"/>
  <c r="M41" i="10" s="1"/>
  <c r="K61" i="10"/>
  <c r="L61" i="10"/>
  <c r="M61" i="10" s="1"/>
  <c r="K57" i="10"/>
  <c r="L57" i="10"/>
  <c r="M57" i="10" s="1"/>
  <c r="K25" i="10"/>
  <c r="L25" i="10"/>
  <c r="M25" i="10" s="1"/>
  <c r="K53" i="10"/>
  <c r="L53" i="10"/>
  <c r="M53" i="10" s="1"/>
  <c r="K66" i="10"/>
  <c r="K65" i="10"/>
</calcChain>
</file>

<file path=xl/sharedStrings.xml><?xml version="1.0" encoding="utf-8"?>
<sst xmlns="http://schemas.openxmlformats.org/spreadsheetml/2006/main" count="1993" uniqueCount="337">
  <si>
    <t>Region Tour mládeže 2021/2022</t>
  </si>
  <si>
    <t>1. kolo - Praskolesy (12.9.2021)</t>
  </si>
  <si>
    <t>pořadí</t>
  </si>
  <si>
    <t>Příjmení a jméno / Divize</t>
  </si>
  <si>
    <t>Oddíl</t>
  </si>
  <si>
    <t>ročník</t>
  </si>
  <si>
    <t>kateg</t>
  </si>
  <si>
    <t>body</t>
  </si>
  <si>
    <t>Divize A</t>
  </si>
  <si>
    <t>1.</t>
  </si>
  <si>
    <t>Sviták Lukáš</t>
  </si>
  <si>
    <t>2.</t>
  </si>
  <si>
    <t>Koros Filip</t>
  </si>
  <si>
    <t>3.</t>
  </si>
  <si>
    <t>Sklenář Jakub</t>
  </si>
  <si>
    <t>4.</t>
  </si>
  <si>
    <t>Šlosarová Jana</t>
  </si>
  <si>
    <t>5.</t>
  </si>
  <si>
    <t>Herman Marek</t>
  </si>
  <si>
    <t>6.</t>
  </si>
  <si>
    <t>Prokop Vít</t>
  </si>
  <si>
    <t>7.</t>
  </si>
  <si>
    <t>Med Václav</t>
  </si>
  <si>
    <t>8.</t>
  </si>
  <si>
    <t>Křemen Josef</t>
  </si>
  <si>
    <t>Divize B</t>
  </si>
  <si>
    <t>9.</t>
  </si>
  <si>
    <t>Perlingerová Kateřina</t>
  </si>
  <si>
    <t>10.</t>
  </si>
  <si>
    <t>Lulák Matěj</t>
  </si>
  <si>
    <t>11.</t>
  </si>
  <si>
    <t>Šimon Jaroslav</t>
  </si>
  <si>
    <t>12.</t>
  </si>
  <si>
    <t>Hofman Vít</t>
  </si>
  <si>
    <t>13.</t>
  </si>
  <si>
    <t>Karel Tomáš</t>
  </si>
  <si>
    <t>14.</t>
  </si>
  <si>
    <t>Hartman Jakub</t>
  </si>
  <si>
    <t>15.</t>
  </si>
  <si>
    <t>Bielčik Ondřej</t>
  </si>
  <si>
    <t>16.</t>
  </si>
  <si>
    <t>Triner Miroslav</t>
  </si>
  <si>
    <t>Divize C</t>
  </si>
  <si>
    <t>17.</t>
  </si>
  <si>
    <t>Müller Michal</t>
  </si>
  <si>
    <t>18.</t>
  </si>
  <si>
    <t>Hlavín Petr</t>
  </si>
  <si>
    <t>19.</t>
  </si>
  <si>
    <t>Roušal Robin</t>
  </si>
  <si>
    <t>20.</t>
  </si>
  <si>
    <t>Kureš Štěpán</t>
  </si>
  <si>
    <t>21.</t>
  </si>
  <si>
    <t>Plecitý Jakub</t>
  </si>
  <si>
    <t>22.</t>
  </si>
  <si>
    <t>Stanko Matěj</t>
  </si>
  <si>
    <t>23.</t>
  </si>
  <si>
    <t>Sklenář Patrik</t>
  </si>
  <si>
    <t>Divize D</t>
  </si>
  <si>
    <t>24.</t>
  </si>
  <si>
    <t>Průša Oldřich</t>
  </si>
  <si>
    <t>25.</t>
  </si>
  <si>
    <t>Koudela Daniel</t>
  </si>
  <si>
    <t>26.</t>
  </si>
  <si>
    <t>Pončík Jan</t>
  </si>
  <si>
    <t>27.</t>
  </si>
  <si>
    <t>Kubíček Nikolas</t>
  </si>
  <si>
    <t>28.</t>
  </si>
  <si>
    <t>Horská Jana</t>
  </si>
  <si>
    <t>29.</t>
  </si>
  <si>
    <t>Stanko David</t>
  </si>
  <si>
    <t>Divize E</t>
  </si>
  <si>
    <t>30.</t>
  </si>
  <si>
    <t>Hlásek Lukáš</t>
  </si>
  <si>
    <t>31.</t>
  </si>
  <si>
    <t>Kára Martin</t>
  </si>
  <si>
    <t>32.</t>
  </si>
  <si>
    <t>Souček Matěj</t>
  </si>
  <si>
    <t>33.</t>
  </si>
  <si>
    <t>Štorkán Dominik</t>
  </si>
  <si>
    <t>34.</t>
  </si>
  <si>
    <t>Kumst František</t>
  </si>
  <si>
    <t>35.</t>
  </si>
  <si>
    <t>Andrš Jakub</t>
  </si>
  <si>
    <t>Legenda (barevné rozlišení kategorií)</t>
  </si>
  <si>
    <t>Dorost</t>
  </si>
  <si>
    <t>Starší záci/žákyně</t>
  </si>
  <si>
    <t>Mladší žáci/žákyně</t>
  </si>
  <si>
    <t>Nejmladší žáci/žákyně</t>
  </si>
  <si>
    <t>Zaručen postup do vyšší divize</t>
  </si>
  <si>
    <t>sestup do nižší divize</t>
  </si>
  <si>
    <t>2. kolo - Králův Dvůr (17.10.2019)</t>
  </si>
  <si>
    <t>Hnízdil Michal</t>
  </si>
  <si>
    <t>Hronza Petr</t>
  </si>
  <si>
    <t>Bielčiková Simona</t>
  </si>
  <si>
    <t>Miláčková Marie</t>
  </si>
  <si>
    <t>Sviták Jakub</t>
  </si>
  <si>
    <t>3. kolo - Žebrák (3.11.2019)</t>
  </si>
  <si>
    <t>Vokáč Jan</t>
  </si>
  <si>
    <t>Hájková Bára</t>
  </si>
  <si>
    <t>Akštejn Jakub</t>
  </si>
  <si>
    <t>Kunc Dominik</t>
  </si>
  <si>
    <t>4. kolo - Olešná (16.1.2020)</t>
  </si>
  <si>
    <t>Hájek Michal</t>
  </si>
  <si>
    <t>--------------------------</t>
  </si>
  <si>
    <t>Hlavín Karel</t>
  </si>
  <si>
    <t>Eška Matěj</t>
  </si>
  <si>
    <t>Tauš Matěj</t>
  </si>
  <si>
    <t>36.</t>
  </si>
  <si>
    <t>Novák Jakub</t>
  </si>
  <si>
    <t>37.</t>
  </si>
  <si>
    <t>Kureš Jakub</t>
  </si>
  <si>
    <t>38.</t>
  </si>
  <si>
    <t>Kubín Adam</t>
  </si>
  <si>
    <t>Frajtág Matěj</t>
  </si>
  <si>
    <t>Kočan Jakub</t>
  </si>
  <si>
    <t>Dušánek Josef</t>
  </si>
  <si>
    <t>Hůrka Martin</t>
  </si>
  <si>
    <t>39.</t>
  </si>
  <si>
    <t>40.</t>
  </si>
  <si>
    <t>41.</t>
  </si>
  <si>
    <t>42.</t>
  </si>
  <si>
    <t>43.</t>
  </si>
  <si>
    <t>44.</t>
  </si>
  <si>
    <t>Nasazovací žebříček pro 2. kolo</t>
  </si>
  <si>
    <t>Příjmení a jméno</t>
  </si>
  <si>
    <t>1.kolo</t>
  </si>
  <si>
    <t>2.kolo</t>
  </si>
  <si>
    <t>3.kolo</t>
  </si>
  <si>
    <t>4.kolo</t>
  </si>
  <si>
    <t>5.kolo</t>
  </si>
  <si>
    <t>6.kolo</t>
  </si>
  <si>
    <t>7. - 8.</t>
  </si>
  <si>
    <t>9. - 10.</t>
  </si>
  <si>
    <t>15. - 16.</t>
  </si>
  <si>
    <t>17. - 18.</t>
  </si>
  <si>
    <t>23. - 24.</t>
  </si>
  <si>
    <t>Nasazovací žebříček pro 3. kolo</t>
  </si>
  <si>
    <t>2. - 3.</t>
  </si>
  <si>
    <t>5. - 6.</t>
  </si>
  <si>
    <t>13. - 14.</t>
  </si>
  <si>
    <t>17. - 19.</t>
  </si>
  <si>
    <t>25. - 26.</t>
  </si>
  <si>
    <t>30. - 31.</t>
  </si>
  <si>
    <t>32. - 32.</t>
  </si>
  <si>
    <t>34. - 35.</t>
  </si>
  <si>
    <t>Nasazovací žebříček pro 4. kolo</t>
  </si>
  <si>
    <t>2. - 4.</t>
  </si>
  <si>
    <t>10. - 11.</t>
  </si>
  <si>
    <t>14. - 15.</t>
  </si>
  <si>
    <t>18. - 19.</t>
  </si>
  <si>
    <t>27. - 28.</t>
  </si>
  <si>
    <t>34. - 36.</t>
  </si>
  <si>
    <t>39. - 41.</t>
  </si>
  <si>
    <t>Nasazovací žebříček pro 5. kolo</t>
  </si>
  <si>
    <t>6. - 7.</t>
  </si>
  <si>
    <t>12. - 13.</t>
  </si>
  <si>
    <t>41. - 42.</t>
  </si>
  <si>
    <t>45.</t>
  </si>
  <si>
    <t>46.</t>
  </si>
  <si>
    <t>47.</t>
  </si>
  <si>
    <t>Nasazovací žebříček pro 6. kolo</t>
  </si>
  <si>
    <t>11. - 12.</t>
  </si>
  <si>
    <t>38. - 39.</t>
  </si>
  <si>
    <t>43. - 46.</t>
  </si>
  <si>
    <t>48. - 50.</t>
  </si>
  <si>
    <t>51.</t>
  </si>
  <si>
    <t>52.</t>
  </si>
  <si>
    <t>53. - 54.</t>
  </si>
  <si>
    <t>55.</t>
  </si>
  <si>
    <t>Žebříček mládeže</t>
  </si>
  <si>
    <t>2018/2019</t>
  </si>
  <si>
    <t>přebory</t>
  </si>
  <si>
    <t>skupina</t>
  </si>
  <si>
    <t>Pořadí</t>
  </si>
  <si>
    <t>Body</t>
  </si>
  <si>
    <t>body přeb.</t>
  </si>
  <si>
    <t>celkem</t>
  </si>
  <si>
    <t>Hucek Filip</t>
  </si>
  <si>
    <t>dorost</t>
  </si>
  <si>
    <t>Herman Miloš</t>
  </si>
  <si>
    <t>Junek Jan</t>
  </si>
  <si>
    <t>Šmíd Tomáš</t>
  </si>
  <si>
    <t>5-8.</t>
  </si>
  <si>
    <t>Melenec Matěj</t>
  </si>
  <si>
    <t>st.zaci</t>
  </si>
  <si>
    <t>9-12.</t>
  </si>
  <si>
    <t>13-21.</t>
  </si>
  <si>
    <t>Hubingerová Natálie</t>
  </si>
  <si>
    <t>Kratochvíl Matěj</t>
  </si>
  <si>
    <t>ml.zaci</t>
  </si>
  <si>
    <t>Černovský David</t>
  </si>
  <si>
    <t>ml.zakyne</t>
  </si>
  <si>
    <t>Hrdlička Tomáš</t>
  </si>
  <si>
    <t>Štochl Karel</t>
  </si>
  <si>
    <t>Janda Filip</t>
  </si>
  <si>
    <t>Zýka Jindřich</t>
  </si>
  <si>
    <t>Vaněček Ondřej</t>
  </si>
  <si>
    <t>Hucek Richard</t>
  </si>
  <si>
    <t>Javůrek Lukáš</t>
  </si>
  <si>
    <t>Zábranský Ondřej</t>
  </si>
  <si>
    <t>Svobodová Nikol</t>
  </si>
  <si>
    <t>13.-21.</t>
  </si>
  <si>
    <t>Lhoták Jan</t>
  </si>
  <si>
    <t>Klimeš Zdeněk</t>
  </si>
  <si>
    <t>Najman Milan</t>
  </si>
  <si>
    <t>Pekárek Ondřej</t>
  </si>
  <si>
    <t>Landová Nikola</t>
  </si>
  <si>
    <t>Molnár Jakub</t>
  </si>
  <si>
    <t>Šín Jakub</t>
  </si>
  <si>
    <t>Trkovský Filip</t>
  </si>
  <si>
    <t>Nawrat Jakub</t>
  </si>
  <si>
    <t>Kunc Matěj</t>
  </si>
  <si>
    <t>Janda Jan</t>
  </si>
  <si>
    <t>48.</t>
  </si>
  <si>
    <t>Rejchrtová Kamila</t>
  </si>
  <si>
    <t>49.</t>
  </si>
  <si>
    <t>Černý Jan</t>
  </si>
  <si>
    <t>50.</t>
  </si>
  <si>
    <t>Voráček Michal</t>
  </si>
  <si>
    <t>53.</t>
  </si>
  <si>
    <t>Drobný Vojtěch</t>
  </si>
  <si>
    <t>54.</t>
  </si>
  <si>
    <t>56.</t>
  </si>
  <si>
    <t>Landovská Veronika</t>
  </si>
  <si>
    <t>57.</t>
  </si>
  <si>
    <t>58.</t>
  </si>
  <si>
    <t>59.</t>
  </si>
  <si>
    <t>60.</t>
  </si>
  <si>
    <t>Pánek Kristián</t>
  </si>
  <si>
    <t>61.</t>
  </si>
  <si>
    <t>Gürtner Adam</t>
  </si>
  <si>
    <t>62.</t>
  </si>
  <si>
    <t>Albrechtová Barbora</t>
  </si>
  <si>
    <t>63.</t>
  </si>
  <si>
    <t>Hlášek Lukáš</t>
  </si>
  <si>
    <t>64.</t>
  </si>
  <si>
    <t>65.</t>
  </si>
  <si>
    <t>66.</t>
  </si>
  <si>
    <t>67.</t>
  </si>
  <si>
    <t>68.</t>
  </si>
  <si>
    <t>2021/2022</t>
  </si>
  <si>
    <t>Kat.</t>
  </si>
  <si>
    <t>přeb.</t>
  </si>
  <si>
    <t>bez přeborů</t>
  </si>
  <si>
    <t>odehráno</t>
  </si>
  <si>
    <t>Hodnocení pořadí na přeborech</t>
  </si>
  <si>
    <t>U11</t>
  </si>
  <si>
    <t>nmlž</t>
  </si>
  <si>
    <t>U13</t>
  </si>
  <si>
    <t>mlž</t>
  </si>
  <si>
    <t>U15</t>
  </si>
  <si>
    <t>stž</t>
  </si>
  <si>
    <t>U17</t>
  </si>
  <si>
    <t>dor</t>
  </si>
  <si>
    <t>U19</t>
  </si>
  <si>
    <t>jun</t>
  </si>
  <si>
    <t>poč.</t>
  </si>
  <si>
    <t>Hráč</t>
  </si>
  <si>
    <t>Klub</t>
  </si>
  <si>
    <t>kategorie</t>
  </si>
  <si>
    <t>skr.klubu</t>
  </si>
  <si>
    <t>Registrovaný</t>
  </si>
  <si>
    <t>TJ Lokomotiva Zdice</t>
  </si>
  <si>
    <t>Zdice</t>
  </si>
  <si>
    <t>Ano</t>
  </si>
  <si>
    <t>TJ Praskolesy</t>
  </si>
  <si>
    <t>Praskolesy</t>
  </si>
  <si>
    <t>Ne</t>
  </si>
  <si>
    <t>T. J. Sokol Žebrák</t>
  </si>
  <si>
    <t>Žebrák</t>
  </si>
  <si>
    <t>Bajt Tomáš</t>
  </si>
  <si>
    <t>Slovan Lochovice</t>
  </si>
  <si>
    <t>Lochovice</t>
  </si>
  <si>
    <t>T. J. Sokol Králův Dvůr</t>
  </si>
  <si>
    <t>Kr.Dvůr</t>
  </si>
  <si>
    <t>Brož Filip</t>
  </si>
  <si>
    <t>T. J. Sokol Hořovice</t>
  </si>
  <si>
    <t>Hořovice</t>
  </si>
  <si>
    <t>Červený Tomáš</t>
  </si>
  <si>
    <t>TJ. Lokomotiva Zdice</t>
  </si>
  <si>
    <t>T. J. Sokol Karlštejn</t>
  </si>
  <si>
    <t>Karlštejn</t>
  </si>
  <si>
    <t>TJ Olešná</t>
  </si>
  <si>
    <t>Olešná</t>
  </si>
  <si>
    <t>TJ Litavan Libomyšl</t>
  </si>
  <si>
    <t>Libomyšl</t>
  </si>
  <si>
    <t>TJ Záluží</t>
  </si>
  <si>
    <t>Záluží</t>
  </si>
  <si>
    <t>Hnízdil Tomáš ml</t>
  </si>
  <si>
    <t>Jánský Jakub</t>
  </si>
  <si>
    <t>Jirkovský Antonín ml</t>
  </si>
  <si>
    <t>Khas Marek</t>
  </si>
  <si>
    <t>T. J. Sokol Hudlice</t>
  </si>
  <si>
    <t>Hudlice</t>
  </si>
  <si>
    <t>Kuník Ondřej</t>
  </si>
  <si>
    <t>TJ Broumy</t>
  </si>
  <si>
    <t>Broumy</t>
  </si>
  <si>
    <t>Landová Dominika</t>
  </si>
  <si>
    <t>Lorenc Ondřej</t>
  </si>
  <si>
    <t>TJ Chaloupky</t>
  </si>
  <si>
    <t>Chaloupky</t>
  </si>
  <si>
    <t>Rosa Mikuláš</t>
  </si>
  <si>
    <t>Rosa Vojtěch</t>
  </si>
  <si>
    <t>Řejha Filip</t>
  </si>
  <si>
    <t>Slunéčková Klára</t>
  </si>
  <si>
    <t>Souček Pavel</t>
  </si>
  <si>
    <t>Sun Viktor</t>
  </si>
  <si>
    <t>-------</t>
  </si>
  <si>
    <t>-----------------------</t>
  </si>
  <si>
    <t>---</t>
  </si>
  <si>
    <t>-----</t>
  </si>
  <si>
    <t>od</t>
  </si>
  <si>
    <t>do</t>
  </si>
  <si>
    <t>kat</t>
  </si>
  <si>
    <t>kat2</t>
  </si>
  <si>
    <t>muži</t>
  </si>
  <si>
    <t>U21</t>
  </si>
  <si>
    <t>Aktualizace</t>
  </si>
  <si>
    <t>Přebory</t>
  </si>
  <si>
    <t>ano</t>
  </si>
  <si>
    <t>Finálové pořadí</t>
  </si>
  <si>
    <t>U11 - nejmladší žáci</t>
  </si>
  <si>
    <t>U13 - mladší žáci</t>
  </si>
  <si>
    <t>U19 - mladší žáci</t>
  </si>
  <si>
    <t>U21 - mladší žáci</t>
  </si>
  <si>
    <t>Bodů celkem</t>
  </si>
  <si>
    <t>Bielčik Ondrej</t>
  </si>
  <si>
    <t>Vaníčková Kristýna</t>
  </si>
  <si>
    <t>3. - 4.</t>
  </si>
  <si>
    <t>8. - 9.</t>
  </si>
  <si>
    <t>39. - 40.</t>
  </si>
  <si>
    <t>U15 - starší žák</t>
  </si>
  <si>
    <t>U17 - dorostenci</t>
  </si>
  <si>
    <t>3-4.</t>
  </si>
  <si>
    <t>5-6.</t>
  </si>
  <si>
    <t>7-8.</t>
  </si>
  <si>
    <t>TJ Slovan Lochovice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</si>
</sst>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4" borderId="1" xfId="0" applyFill="1" applyBorder="1"/>
    <xf numFmtId="0" fontId="0" fillId="6" borderId="1" xfId="0" applyFill="1" applyBorder="1" applyAlignment="1">
      <alignment horizontal="left" vertical="center"/>
    </xf>
    <xf numFmtId="0" fontId="0" fillId="6" borderId="1" xfId="0" applyFill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" xfId="0" applyFont="1" applyFill="1" applyBorder="1"/>
    <xf numFmtId="0" fontId="4" fillId="5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0" fontId="4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16" fontId="0" fillId="0" borderId="0" xfId="0" applyNumberFormat="1" applyAlignment="1">
      <alignment horizontal="right"/>
    </xf>
    <xf numFmtId="16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7" borderId="1" xfId="0" applyFill="1" applyBorder="1"/>
    <xf numFmtId="0" fontId="4" fillId="8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9" borderId="0" xfId="0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0" fillId="10" borderId="0" xfId="0" applyFill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0" fillId="0" borderId="0" xfId="0" applyAlignment="1">
      <alignment horizontal="left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4" fillId="0" borderId="10" xfId="0" applyFont="1" applyBorder="1"/>
    <xf numFmtId="0" fontId="4" fillId="0" borderId="1" xfId="0" quotePrefix="1" applyFont="1" applyBorder="1" applyAlignment="1">
      <alignment horizontal="left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4" fillId="12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4" fontId="11" fillId="0" borderId="0" xfId="0" applyNumberFormat="1" applyFont="1" applyAlignment="1">
      <alignment horizontal="center"/>
    </xf>
    <xf numFmtId="0" fontId="0" fillId="0" borderId="0" xfId="0" applyFill="1"/>
    <xf numFmtId="0" fontId="9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/>
    <xf numFmtId="0" fontId="9" fillId="0" borderId="0" xfId="0" applyFont="1" applyFill="1" applyBorder="1"/>
    <xf numFmtId="0" fontId="0" fillId="0" borderId="0" xfId="0" applyFill="1" applyBorder="1" applyAlignment="1">
      <alignment horizontal="left"/>
    </xf>
    <xf numFmtId="0" fontId="0" fillId="11" borderId="13" xfId="0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/>
    </xf>
    <xf numFmtId="0" fontId="0" fillId="11" borderId="12" xfId="0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0" fillId="13" borderId="0" xfId="0" applyFill="1" applyAlignment="1">
      <alignment horizontal="center"/>
    </xf>
    <xf numFmtId="0" fontId="3" fillId="0" borderId="0" xfId="0" applyFont="1" applyAlignment="1"/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2" xfId="0" applyFill="1" applyBorder="1"/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</cellXfs>
  <cellStyles count="1">
    <cellStyle name="Normální" xfId="0" builtinId="0"/>
  </cellStyles>
  <dxfs count="283"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0FA5516D-D1DB-416E-AB28-1C36B8B0469C}"/>
            </a:ext>
          </a:extLst>
        </xdr:cNvPr>
        <xdr:cNvSpPr/>
      </xdr:nvSpPr>
      <xdr:spPr>
        <a:xfrm>
          <a:off x="5311140" y="294894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D989D1A3-7241-4591-B3C5-FBECF7846E74}"/>
            </a:ext>
          </a:extLst>
        </xdr:cNvPr>
        <xdr:cNvSpPr/>
      </xdr:nvSpPr>
      <xdr:spPr>
        <a:xfrm>
          <a:off x="5311140" y="27660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544736B7-8016-4FD8-BC8B-A363FBE671D5}"/>
            </a:ext>
          </a:extLst>
        </xdr:cNvPr>
        <xdr:cNvSpPr/>
      </xdr:nvSpPr>
      <xdr:spPr>
        <a:xfrm>
          <a:off x="5326380" y="45948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D8022BAA-45AA-4435-9F08-935AC3CAE2F5}"/>
            </a:ext>
          </a:extLst>
        </xdr:cNvPr>
        <xdr:cNvSpPr/>
      </xdr:nvSpPr>
      <xdr:spPr>
        <a:xfrm>
          <a:off x="5311140" y="22326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12" name="Šipka: dolů 11">
          <a:extLst>
            <a:ext uri="{FF2B5EF4-FFF2-40B4-BE49-F238E27FC236}">
              <a16:creationId xmlns:a16="http://schemas.microsoft.com/office/drawing/2014/main" id="{1FD5F00B-B09F-4D2C-B5AD-5843609106DB}"/>
            </a:ext>
          </a:extLst>
        </xdr:cNvPr>
        <xdr:cNvSpPr/>
      </xdr:nvSpPr>
      <xdr:spPr>
        <a:xfrm>
          <a:off x="5334000" y="38709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339090</xdr:colOff>
      <xdr:row>58</xdr:row>
      <xdr:rowOff>30480</xdr:rowOff>
    </xdr:from>
    <xdr:to>
      <xdr:col>2</xdr:col>
      <xdr:colOff>476250</xdr:colOff>
      <xdr:row>58</xdr:row>
      <xdr:rowOff>160020</xdr:rowOff>
    </xdr:to>
    <xdr:sp macro="" textlink="">
      <xdr:nvSpPr>
        <xdr:cNvPr id="21" name="Šipka: nahoru 20">
          <a:extLst>
            <a:ext uri="{FF2B5EF4-FFF2-40B4-BE49-F238E27FC236}">
              <a16:creationId xmlns:a16="http://schemas.microsoft.com/office/drawing/2014/main" id="{60CF618C-52BA-442B-A8B2-73413210D11D}"/>
            </a:ext>
          </a:extLst>
        </xdr:cNvPr>
        <xdr:cNvSpPr/>
      </xdr:nvSpPr>
      <xdr:spPr>
        <a:xfrm>
          <a:off x="2491740" y="11993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346710</xdr:colOff>
      <xdr:row>59</xdr:row>
      <xdr:rowOff>30480</xdr:rowOff>
    </xdr:from>
    <xdr:to>
      <xdr:col>2</xdr:col>
      <xdr:colOff>468630</xdr:colOff>
      <xdr:row>59</xdr:row>
      <xdr:rowOff>152400</xdr:rowOff>
    </xdr:to>
    <xdr:sp macro="" textlink="">
      <xdr:nvSpPr>
        <xdr:cNvPr id="22" name="Šipka: dolů 21">
          <a:extLst>
            <a:ext uri="{FF2B5EF4-FFF2-40B4-BE49-F238E27FC236}">
              <a16:creationId xmlns:a16="http://schemas.microsoft.com/office/drawing/2014/main" id="{28C560C9-A73E-4730-A85A-1F7B414D5579}"/>
            </a:ext>
          </a:extLst>
        </xdr:cNvPr>
        <xdr:cNvSpPr/>
      </xdr:nvSpPr>
      <xdr:spPr>
        <a:xfrm>
          <a:off x="2499360" y="12184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17" name="Šipka: nahoru 16">
          <a:extLst>
            <a:ext uri="{FF2B5EF4-FFF2-40B4-BE49-F238E27FC236}">
              <a16:creationId xmlns:a16="http://schemas.microsoft.com/office/drawing/2014/main" id="{49DE85E9-5647-4342-AE73-7B8B6A01BD36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19" name="Šipka: nahoru 18">
          <a:extLst>
            <a:ext uri="{FF2B5EF4-FFF2-40B4-BE49-F238E27FC236}">
              <a16:creationId xmlns:a16="http://schemas.microsoft.com/office/drawing/2014/main" id="{400FBAC4-2C9D-453C-A23C-7A4CB823AA72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0" name="Šipka: nahoru 19">
          <a:extLst>
            <a:ext uri="{FF2B5EF4-FFF2-40B4-BE49-F238E27FC236}">
              <a16:creationId xmlns:a16="http://schemas.microsoft.com/office/drawing/2014/main" id="{FFBA1274-F3BA-41D2-A41E-FF26F157E0DC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23" name="Šipka: nahoru 22">
          <a:extLst>
            <a:ext uri="{FF2B5EF4-FFF2-40B4-BE49-F238E27FC236}">
              <a16:creationId xmlns:a16="http://schemas.microsoft.com/office/drawing/2014/main" id="{C5644C59-2789-41AA-9D4E-75CE5229F7A5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32</xdr:row>
      <xdr:rowOff>30480</xdr:rowOff>
    </xdr:from>
    <xdr:to>
      <xdr:col>6</xdr:col>
      <xdr:colOff>213360</xdr:colOff>
      <xdr:row>32</xdr:row>
      <xdr:rowOff>160020</xdr:rowOff>
    </xdr:to>
    <xdr:sp macro="" textlink="">
      <xdr:nvSpPr>
        <xdr:cNvPr id="24" name="Šipka: nahoru 23">
          <a:extLst>
            <a:ext uri="{FF2B5EF4-FFF2-40B4-BE49-F238E27FC236}">
              <a16:creationId xmlns:a16="http://schemas.microsoft.com/office/drawing/2014/main" id="{21A1F21C-099D-4B31-A373-4B7EBE9BAC6C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25" name="Šipka: nahoru 24">
          <a:extLst>
            <a:ext uri="{FF2B5EF4-FFF2-40B4-BE49-F238E27FC236}">
              <a16:creationId xmlns:a16="http://schemas.microsoft.com/office/drawing/2014/main" id="{4EE39040-6110-443C-B227-3378DE1BF540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39</xdr:row>
      <xdr:rowOff>22860</xdr:rowOff>
    </xdr:from>
    <xdr:to>
      <xdr:col>6</xdr:col>
      <xdr:colOff>220980</xdr:colOff>
      <xdr:row>39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9903EC2B-470A-4AC5-BEEB-BAEC02BE183D}"/>
            </a:ext>
          </a:extLst>
        </xdr:cNvPr>
        <xdr:cNvSpPr/>
      </xdr:nvSpPr>
      <xdr:spPr>
        <a:xfrm>
          <a:off x="5360670" y="7604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40</xdr:row>
      <xdr:rowOff>22860</xdr:rowOff>
    </xdr:from>
    <xdr:to>
      <xdr:col>6</xdr:col>
      <xdr:colOff>220980</xdr:colOff>
      <xdr:row>40</xdr:row>
      <xdr:rowOff>152400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A9A0E9EB-B5B6-43D9-AE54-0038AE91FCEC}"/>
            </a:ext>
          </a:extLst>
        </xdr:cNvPr>
        <xdr:cNvSpPr/>
      </xdr:nvSpPr>
      <xdr:spPr>
        <a:xfrm>
          <a:off x="5360670" y="7795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28" name="Šipka: dolů 27">
          <a:extLst>
            <a:ext uri="{FF2B5EF4-FFF2-40B4-BE49-F238E27FC236}">
              <a16:creationId xmlns:a16="http://schemas.microsoft.com/office/drawing/2014/main" id="{A2EC8B37-DD9F-46D5-ABBA-AA0ADB9ECAFF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29" name="Šipka: dolů 28">
          <a:extLst>
            <a:ext uri="{FF2B5EF4-FFF2-40B4-BE49-F238E27FC236}">
              <a16:creationId xmlns:a16="http://schemas.microsoft.com/office/drawing/2014/main" id="{FF2A4E4C-E025-48F8-9935-857149315770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30" name="Šipka: dolů 29">
          <a:extLst>
            <a:ext uri="{FF2B5EF4-FFF2-40B4-BE49-F238E27FC236}">
              <a16:creationId xmlns:a16="http://schemas.microsoft.com/office/drawing/2014/main" id="{9E37C732-64D4-4B1E-AF6E-B8C6115C81CA}"/>
            </a:ext>
          </a:extLst>
        </xdr:cNvPr>
        <xdr:cNvSpPr/>
      </xdr:nvSpPr>
      <xdr:spPr>
        <a:xfrm>
          <a:off x="537591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31" name="Šipka: dolů 30">
          <a:extLst>
            <a:ext uri="{FF2B5EF4-FFF2-40B4-BE49-F238E27FC236}">
              <a16:creationId xmlns:a16="http://schemas.microsoft.com/office/drawing/2014/main" id="{2203E1BA-D174-4B40-AEB4-450780F0291D}"/>
            </a:ext>
          </a:extLst>
        </xdr:cNvPr>
        <xdr:cNvSpPr/>
      </xdr:nvSpPr>
      <xdr:spPr>
        <a:xfrm>
          <a:off x="537591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32" name="Šipka: dolů 31">
          <a:extLst>
            <a:ext uri="{FF2B5EF4-FFF2-40B4-BE49-F238E27FC236}">
              <a16:creationId xmlns:a16="http://schemas.microsoft.com/office/drawing/2014/main" id="{AA1CCFE3-3D17-40A6-BF56-54B433F5A542}"/>
            </a:ext>
          </a:extLst>
        </xdr:cNvPr>
        <xdr:cNvSpPr/>
      </xdr:nvSpPr>
      <xdr:spPr>
        <a:xfrm>
          <a:off x="537591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FF7EE9CB-935F-43BF-B447-ED092FB7F5B0}"/>
            </a:ext>
          </a:extLst>
        </xdr:cNvPr>
        <xdr:cNvSpPr/>
      </xdr:nvSpPr>
      <xdr:spPr>
        <a:xfrm>
          <a:off x="5311140" y="294894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9F599413-A71D-47E0-BA27-ADBE27885039}"/>
            </a:ext>
          </a:extLst>
        </xdr:cNvPr>
        <xdr:cNvSpPr/>
      </xdr:nvSpPr>
      <xdr:spPr>
        <a:xfrm>
          <a:off x="5311140" y="27660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3039511B-55A8-4783-994C-CE5FDE68F73E}"/>
            </a:ext>
          </a:extLst>
        </xdr:cNvPr>
        <xdr:cNvSpPr/>
      </xdr:nvSpPr>
      <xdr:spPr>
        <a:xfrm>
          <a:off x="5326380" y="44119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D83AAF2B-FBA1-4C27-95D9-F20C800323C9}"/>
            </a:ext>
          </a:extLst>
        </xdr:cNvPr>
        <xdr:cNvSpPr/>
      </xdr:nvSpPr>
      <xdr:spPr>
        <a:xfrm>
          <a:off x="5326380" y="45948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32</xdr:row>
      <xdr:rowOff>30480</xdr:rowOff>
    </xdr:from>
    <xdr:to>
      <xdr:col>6</xdr:col>
      <xdr:colOff>213360</xdr:colOff>
      <xdr:row>32</xdr:row>
      <xdr:rowOff>160020</xdr:rowOff>
    </xdr:to>
    <xdr:sp macro="" textlink="">
      <xdr:nvSpPr>
        <xdr:cNvPr id="6" name="Šipka: nahoru 5">
          <a:extLst>
            <a:ext uri="{FF2B5EF4-FFF2-40B4-BE49-F238E27FC236}">
              <a16:creationId xmlns:a16="http://schemas.microsoft.com/office/drawing/2014/main" id="{5F44B93D-E58D-4848-8091-D03E2423121D}"/>
            </a:ext>
          </a:extLst>
        </xdr:cNvPr>
        <xdr:cNvSpPr/>
      </xdr:nvSpPr>
      <xdr:spPr>
        <a:xfrm>
          <a:off x="5311140" y="606552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7" name="Šipka: nahoru 6">
          <a:extLst>
            <a:ext uri="{FF2B5EF4-FFF2-40B4-BE49-F238E27FC236}">
              <a16:creationId xmlns:a16="http://schemas.microsoft.com/office/drawing/2014/main" id="{2FB7D8FB-9749-49B7-BEAA-A04BC5E80482}"/>
            </a:ext>
          </a:extLst>
        </xdr:cNvPr>
        <xdr:cNvSpPr/>
      </xdr:nvSpPr>
      <xdr:spPr>
        <a:xfrm>
          <a:off x="5311140" y="62484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2" name="Šipka: dolů 11">
          <a:extLst>
            <a:ext uri="{FF2B5EF4-FFF2-40B4-BE49-F238E27FC236}">
              <a16:creationId xmlns:a16="http://schemas.microsoft.com/office/drawing/2014/main" id="{691ED8BD-472B-4F5B-9B69-C33BC0840DD0}"/>
            </a:ext>
          </a:extLst>
        </xdr:cNvPr>
        <xdr:cNvSpPr/>
      </xdr:nvSpPr>
      <xdr:spPr>
        <a:xfrm>
          <a:off x="5311140" y="22326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13" name="Šipka: dolů 12">
          <a:extLst>
            <a:ext uri="{FF2B5EF4-FFF2-40B4-BE49-F238E27FC236}">
              <a16:creationId xmlns:a16="http://schemas.microsoft.com/office/drawing/2014/main" id="{14DA0E73-A533-443E-84F9-781C4F254A95}"/>
            </a:ext>
          </a:extLst>
        </xdr:cNvPr>
        <xdr:cNvSpPr/>
      </xdr:nvSpPr>
      <xdr:spPr>
        <a:xfrm>
          <a:off x="5311140" y="240792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14" name="Šipka: dolů 13">
          <a:extLst>
            <a:ext uri="{FF2B5EF4-FFF2-40B4-BE49-F238E27FC236}">
              <a16:creationId xmlns:a16="http://schemas.microsoft.com/office/drawing/2014/main" id="{309C97C7-93B7-43C4-8251-0CCDC2A5000D}"/>
            </a:ext>
          </a:extLst>
        </xdr:cNvPr>
        <xdr:cNvSpPr/>
      </xdr:nvSpPr>
      <xdr:spPr>
        <a:xfrm>
          <a:off x="5334000" y="38709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29</xdr:row>
      <xdr:rowOff>38100</xdr:rowOff>
    </xdr:from>
    <xdr:to>
      <xdr:col>6</xdr:col>
      <xdr:colOff>220980</xdr:colOff>
      <xdr:row>29</xdr:row>
      <xdr:rowOff>160020</xdr:rowOff>
    </xdr:to>
    <xdr:sp macro="" textlink="">
      <xdr:nvSpPr>
        <xdr:cNvPr id="16" name="Šipka: dolů 15">
          <a:extLst>
            <a:ext uri="{FF2B5EF4-FFF2-40B4-BE49-F238E27FC236}">
              <a16:creationId xmlns:a16="http://schemas.microsoft.com/office/drawing/2014/main" id="{0208401A-3088-4EA6-BC6F-A37225947E41}"/>
            </a:ext>
          </a:extLst>
        </xdr:cNvPr>
        <xdr:cNvSpPr/>
      </xdr:nvSpPr>
      <xdr:spPr>
        <a:xfrm>
          <a:off x="5334000" y="55245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30480</xdr:rowOff>
    </xdr:from>
    <xdr:to>
      <xdr:col>6</xdr:col>
      <xdr:colOff>220980</xdr:colOff>
      <xdr:row>30</xdr:row>
      <xdr:rowOff>152400</xdr:rowOff>
    </xdr:to>
    <xdr:sp macro="" textlink="">
      <xdr:nvSpPr>
        <xdr:cNvPr id="17" name="Šipka: dolů 16">
          <a:extLst>
            <a:ext uri="{FF2B5EF4-FFF2-40B4-BE49-F238E27FC236}">
              <a16:creationId xmlns:a16="http://schemas.microsoft.com/office/drawing/2014/main" id="{731BC91D-F463-495C-8A17-C12DA64B58F2}"/>
            </a:ext>
          </a:extLst>
        </xdr:cNvPr>
        <xdr:cNvSpPr/>
      </xdr:nvSpPr>
      <xdr:spPr>
        <a:xfrm>
          <a:off x="5334000" y="56997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48</xdr:row>
      <xdr:rowOff>30480</xdr:rowOff>
    </xdr:from>
    <xdr:to>
      <xdr:col>2</xdr:col>
      <xdr:colOff>228600</xdr:colOff>
      <xdr:row>48</xdr:row>
      <xdr:rowOff>160020</xdr:rowOff>
    </xdr:to>
    <xdr:sp macro="" textlink="">
      <xdr:nvSpPr>
        <xdr:cNvPr id="23" name="Šipka: nahoru 22">
          <a:extLst>
            <a:ext uri="{FF2B5EF4-FFF2-40B4-BE49-F238E27FC236}">
              <a16:creationId xmlns:a16="http://schemas.microsoft.com/office/drawing/2014/main" id="{D4F5F24E-42D7-4D64-8874-7AE565A13040}"/>
            </a:ext>
          </a:extLst>
        </xdr:cNvPr>
        <xdr:cNvSpPr/>
      </xdr:nvSpPr>
      <xdr:spPr>
        <a:xfrm>
          <a:off x="2301240" y="1228344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49</xdr:row>
      <xdr:rowOff>30480</xdr:rowOff>
    </xdr:from>
    <xdr:to>
      <xdr:col>2</xdr:col>
      <xdr:colOff>220980</xdr:colOff>
      <xdr:row>49</xdr:row>
      <xdr:rowOff>152400</xdr:rowOff>
    </xdr:to>
    <xdr:sp macro="" textlink="">
      <xdr:nvSpPr>
        <xdr:cNvPr id="24" name="Šipka: dolů 23">
          <a:extLst>
            <a:ext uri="{FF2B5EF4-FFF2-40B4-BE49-F238E27FC236}">
              <a16:creationId xmlns:a16="http://schemas.microsoft.com/office/drawing/2014/main" id="{1E1C361D-E4BC-48F4-A74B-9FC7ECFB6269}"/>
            </a:ext>
          </a:extLst>
        </xdr:cNvPr>
        <xdr:cNvSpPr/>
      </xdr:nvSpPr>
      <xdr:spPr>
        <a:xfrm>
          <a:off x="2308860" y="1246632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68" name="Šipka: nahoru 67">
          <a:extLst>
            <a:ext uri="{FF2B5EF4-FFF2-40B4-BE49-F238E27FC236}">
              <a16:creationId xmlns:a16="http://schemas.microsoft.com/office/drawing/2014/main" id="{880951B1-A59C-42F1-8FF1-D5C9E46CA146}"/>
            </a:ext>
          </a:extLst>
        </xdr:cNvPr>
        <xdr:cNvSpPr/>
      </xdr:nvSpPr>
      <xdr:spPr>
        <a:xfrm>
          <a:off x="5318760" y="294894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69" name="Šipka: nahoru 68">
          <a:extLst>
            <a:ext uri="{FF2B5EF4-FFF2-40B4-BE49-F238E27FC236}">
              <a16:creationId xmlns:a16="http://schemas.microsoft.com/office/drawing/2014/main" id="{0F93384D-9EE3-4B7C-8FA8-E36BD32232F6}"/>
            </a:ext>
          </a:extLst>
        </xdr:cNvPr>
        <xdr:cNvSpPr/>
      </xdr:nvSpPr>
      <xdr:spPr>
        <a:xfrm>
          <a:off x="5318760" y="27660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22</xdr:row>
      <xdr:rowOff>22860</xdr:rowOff>
    </xdr:from>
    <xdr:to>
      <xdr:col>6</xdr:col>
      <xdr:colOff>228600</xdr:colOff>
      <xdr:row>22</xdr:row>
      <xdr:rowOff>152400</xdr:rowOff>
    </xdr:to>
    <xdr:sp macro="" textlink="">
      <xdr:nvSpPr>
        <xdr:cNvPr id="70" name="Šipka: nahoru 69">
          <a:extLst>
            <a:ext uri="{FF2B5EF4-FFF2-40B4-BE49-F238E27FC236}">
              <a16:creationId xmlns:a16="http://schemas.microsoft.com/office/drawing/2014/main" id="{DFD650EE-C1B5-4B0B-A075-0B36A7375564}"/>
            </a:ext>
          </a:extLst>
        </xdr:cNvPr>
        <xdr:cNvSpPr/>
      </xdr:nvSpPr>
      <xdr:spPr>
        <a:xfrm>
          <a:off x="5334000" y="44119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71" name="Šipka: nahoru 70">
          <a:extLst>
            <a:ext uri="{FF2B5EF4-FFF2-40B4-BE49-F238E27FC236}">
              <a16:creationId xmlns:a16="http://schemas.microsoft.com/office/drawing/2014/main" id="{75B387B3-5566-42DA-86A1-C930845A45E9}"/>
            </a:ext>
          </a:extLst>
        </xdr:cNvPr>
        <xdr:cNvSpPr/>
      </xdr:nvSpPr>
      <xdr:spPr>
        <a:xfrm>
          <a:off x="5334000" y="45948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29</xdr:row>
      <xdr:rowOff>30480</xdr:rowOff>
    </xdr:from>
    <xdr:to>
      <xdr:col>6</xdr:col>
      <xdr:colOff>213360</xdr:colOff>
      <xdr:row>29</xdr:row>
      <xdr:rowOff>160020</xdr:rowOff>
    </xdr:to>
    <xdr:sp macro="" textlink="">
      <xdr:nvSpPr>
        <xdr:cNvPr id="72" name="Šipka: nahoru 71">
          <a:extLst>
            <a:ext uri="{FF2B5EF4-FFF2-40B4-BE49-F238E27FC236}">
              <a16:creationId xmlns:a16="http://schemas.microsoft.com/office/drawing/2014/main" id="{FE30228D-7881-4618-8ACE-F539564899AF}"/>
            </a:ext>
          </a:extLst>
        </xdr:cNvPr>
        <xdr:cNvSpPr/>
      </xdr:nvSpPr>
      <xdr:spPr>
        <a:xfrm>
          <a:off x="5318760" y="606552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30</xdr:row>
      <xdr:rowOff>30480</xdr:rowOff>
    </xdr:from>
    <xdr:to>
      <xdr:col>6</xdr:col>
      <xdr:colOff>213360</xdr:colOff>
      <xdr:row>30</xdr:row>
      <xdr:rowOff>160020</xdr:rowOff>
    </xdr:to>
    <xdr:sp macro="" textlink="">
      <xdr:nvSpPr>
        <xdr:cNvPr id="73" name="Šipka: nahoru 72">
          <a:extLst>
            <a:ext uri="{FF2B5EF4-FFF2-40B4-BE49-F238E27FC236}">
              <a16:creationId xmlns:a16="http://schemas.microsoft.com/office/drawing/2014/main" id="{B950A8D5-EAD9-4A83-B4AE-63DC1AADCA33}"/>
            </a:ext>
          </a:extLst>
        </xdr:cNvPr>
        <xdr:cNvSpPr/>
      </xdr:nvSpPr>
      <xdr:spPr>
        <a:xfrm>
          <a:off x="5318760" y="62484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76" name="Šipka: dolů 75">
          <a:extLst>
            <a:ext uri="{FF2B5EF4-FFF2-40B4-BE49-F238E27FC236}">
              <a16:creationId xmlns:a16="http://schemas.microsoft.com/office/drawing/2014/main" id="{868B2446-C115-47F5-AED0-869AC9BAC012}"/>
            </a:ext>
          </a:extLst>
        </xdr:cNvPr>
        <xdr:cNvSpPr/>
      </xdr:nvSpPr>
      <xdr:spPr>
        <a:xfrm>
          <a:off x="5318760" y="22326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77" name="Šipka: dolů 76">
          <a:extLst>
            <a:ext uri="{FF2B5EF4-FFF2-40B4-BE49-F238E27FC236}">
              <a16:creationId xmlns:a16="http://schemas.microsoft.com/office/drawing/2014/main" id="{CD33A315-20D1-420D-9AB1-44BB819194B8}"/>
            </a:ext>
          </a:extLst>
        </xdr:cNvPr>
        <xdr:cNvSpPr/>
      </xdr:nvSpPr>
      <xdr:spPr>
        <a:xfrm>
          <a:off x="5318760" y="240792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44</xdr:row>
      <xdr:rowOff>30480</xdr:rowOff>
    </xdr:from>
    <xdr:to>
      <xdr:col>2</xdr:col>
      <xdr:colOff>228600</xdr:colOff>
      <xdr:row>44</xdr:row>
      <xdr:rowOff>160020</xdr:rowOff>
    </xdr:to>
    <xdr:sp macro="" textlink="">
      <xdr:nvSpPr>
        <xdr:cNvPr id="24" name="Šipka: nahoru 23">
          <a:extLst>
            <a:ext uri="{FF2B5EF4-FFF2-40B4-BE49-F238E27FC236}">
              <a16:creationId xmlns:a16="http://schemas.microsoft.com/office/drawing/2014/main" id="{8D55858C-1C99-4E4A-A4ED-529703598C8A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45</xdr:row>
      <xdr:rowOff>30480</xdr:rowOff>
    </xdr:from>
    <xdr:to>
      <xdr:col>2</xdr:col>
      <xdr:colOff>220980</xdr:colOff>
      <xdr:row>45</xdr:row>
      <xdr:rowOff>152400</xdr:rowOff>
    </xdr:to>
    <xdr:sp macro="" textlink="">
      <xdr:nvSpPr>
        <xdr:cNvPr id="25" name="Šipka: dolů 24">
          <a:extLst>
            <a:ext uri="{FF2B5EF4-FFF2-40B4-BE49-F238E27FC236}">
              <a16:creationId xmlns:a16="http://schemas.microsoft.com/office/drawing/2014/main" id="{B6AB62D8-29B2-4E90-9912-FFAC7C23BBB3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D2C3DB82-D6EC-4631-978E-4E9CC27350AB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88644F1C-A044-4E45-9DA1-EE2D0A4A807C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22</xdr:row>
      <xdr:rowOff>22860</xdr:rowOff>
    </xdr:from>
    <xdr:to>
      <xdr:col>6</xdr:col>
      <xdr:colOff>228600</xdr:colOff>
      <xdr:row>22</xdr:row>
      <xdr:rowOff>152400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A0B8F105-8F26-4C6A-9E31-E4D78C4E811D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29" name="Šipka: nahoru 28">
          <a:extLst>
            <a:ext uri="{FF2B5EF4-FFF2-40B4-BE49-F238E27FC236}">
              <a16:creationId xmlns:a16="http://schemas.microsoft.com/office/drawing/2014/main" id="{1DCF9486-9445-4371-941C-2CAE0AF17E01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29</xdr:row>
      <xdr:rowOff>30480</xdr:rowOff>
    </xdr:from>
    <xdr:to>
      <xdr:col>6</xdr:col>
      <xdr:colOff>213360</xdr:colOff>
      <xdr:row>29</xdr:row>
      <xdr:rowOff>160020</xdr:rowOff>
    </xdr:to>
    <xdr:sp macro="" textlink="">
      <xdr:nvSpPr>
        <xdr:cNvPr id="30" name="Šipka: nahoru 29">
          <a:extLst>
            <a:ext uri="{FF2B5EF4-FFF2-40B4-BE49-F238E27FC236}">
              <a16:creationId xmlns:a16="http://schemas.microsoft.com/office/drawing/2014/main" id="{648731FA-26F2-4475-82DB-28CE020950D7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30</xdr:row>
      <xdr:rowOff>30480</xdr:rowOff>
    </xdr:from>
    <xdr:to>
      <xdr:col>6</xdr:col>
      <xdr:colOff>213360</xdr:colOff>
      <xdr:row>30</xdr:row>
      <xdr:rowOff>160020</xdr:rowOff>
    </xdr:to>
    <xdr:sp macro="" textlink="">
      <xdr:nvSpPr>
        <xdr:cNvPr id="31" name="Šipka: nahoru 30">
          <a:extLst>
            <a:ext uri="{FF2B5EF4-FFF2-40B4-BE49-F238E27FC236}">
              <a16:creationId xmlns:a16="http://schemas.microsoft.com/office/drawing/2014/main" id="{8B781334-C47A-49B5-8A28-01BEB9EA2074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4" name="Šipka: dolů 33">
          <a:extLst>
            <a:ext uri="{FF2B5EF4-FFF2-40B4-BE49-F238E27FC236}">
              <a16:creationId xmlns:a16="http://schemas.microsoft.com/office/drawing/2014/main" id="{E29628C5-50D8-4EC9-B8F7-514A1EACDEF8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5" name="Šipka: dolů 34">
          <a:extLst>
            <a:ext uri="{FF2B5EF4-FFF2-40B4-BE49-F238E27FC236}">
              <a16:creationId xmlns:a16="http://schemas.microsoft.com/office/drawing/2014/main" id="{4791DAFC-2FF8-4C3D-AFA5-6EE43D81BAD0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44</xdr:row>
      <xdr:rowOff>30480</xdr:rowOff>
    </xdr:from>
    <xdr:to>
      <xdr:col>2</xdr:col>
      <xdr:colOff>228600</xdr:colOff>
      <xdr:row>44</xdr:row>
      <xdr:rowOff>160020</xdr:rowOff>
    </xdr:to>
    <xdr:sp macro="" textlink="">
      <xdr:nvSpPr>
        <xdr:cNvPr id="45" name="Šipka: nahoru 44">
          <a:extLst>
            <a:ext uri="{FF2B5EF4-FFF2-40B4-BE49-F238E27FC236}">
              <a16:creationId xmlns:a16="http://schemas.microsoft.com/office/drawing/2014/main" id="{235BA886-5D9B-4EAF-9912-F83DCEECD79F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45</xdr:row>
      <xdr:rowOff>30480</xdr:rowOff>
    </xdr:from>
    <xdr:to>
      <xdr:col>2</xdr:col>
      <xdr:colOff>220980</xdr:colOff>
      <xdr:row>45</xdr:row>
      <xdr:rowOff>152400</xdr:rowOff>
    </xdr:to>
    <xdr:sp macro="" textlink="">
      <xdr:nvSpPr>
        <xdr:cNvPr id="46" name="Šipka: dolů 45">
          <a:extLst>
            <a:ext uri="{FF2B5EF4-FFF2-40B4-BE49-F238E27FC236}">
              <a16:creationId xmlns:a16="http://schemas.microsoft.com/office/drawing/2014/main" id="{66D9A833-8013-476E-AA60-DD41A6EC6362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2A45D301-9D6F-416C-B8B9-6F57510CFEEA}"/>
            </a:ext>
          </a:extLst>
        </xdr:cNvPr>
        <xdr:cNvSpPr/>
      </xdr:nvSpPr>
      <xdr:spPr>
        <a:xfrm>
          <a:off x="518160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40C00AFB-9B13-4D36-89FA-97D418683537}"/>
            </a:ext>
          </a:extLst>
        </xdr:cNvPr>
        <xdr:cNvSpPr/>
      </xdr:nvSpPr>
      <xdr:spPr>
        <a:xfrm>
          <a:off x="518160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D946E668-05D4-42B4-BAA7-3B62CE163C54}"/>
            </a:ext>
          </a:extLst>
        </xdr:cNvPr>
        <xdr:cNvSpPr/>
      </xdr:nvSpPr>
      <xdr:spPr>
        <a:xfrm>
          <a:off x="519684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524B7089-A511-4E0E-B98B-D2A8A9392EE7}"/>
            </a:ext>
          </a:extLst>
        </xdr:cNvPr>
        <xdr:cNvSpPr/>
      </xdr:nvSpPr>
      <xdr:spPr>
        <a:xfrm>
          <a:off x="519684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6" name="Šipka: nahoru 5">
          <a:extLst>
            <a:ext uri="{FF2B5EF4-FFF2-40B4-BE49-F238E27FC236}">
              <a16:creationId xmlns:a16="http://schemas.microsoft.com/office/drawing/2014/main" id="{B3714EBC-30C2-40CD-A38B-A7C0D0F416B4}"/>
            </a:ext>
          </a:extLst>
        </xdr:cNvPr>
        <xdr:cNvSpPr/>
      </xdr:nvSpPr>
      <xdr:spPr>
        <a:xfrm>
          <a:off x="518160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34</xdr:row>
      <xdr:rowOff>30480</xdr:rowOff>
    </xdr:from>
    <xdr:to>
      <xdr:col>6</xdr:col>
      <xdr:colOff>213360</xdr:colOff>
      <xdr:row>34</xdr:row>
      <xdr:rowOff>160020</xdr:rowOff>
    </xdr:to>
    <xdr:sp macro="" textlink="">
      <xdr:nvSpPr>
        <xdr:cNvPr id="7" name="Šipka: nahoru 6">
          <a:extLst>
            <a:ext uri="{FF2B5EF4-FFF2-40B4-BE49-F238E27FC236}">
              <a16:creationId xmlns:a16="http://schemas.microsoft.com/office/drawing/2014/main" id="{294B0BBB-D537-4B49-AEFF-E538CB725EF2}"/>
            </a:ext>
          </a:extLst>
        </xdr:cNvPr>
        <xdr:cNvSpPr/>
      </xdr:nvSpPr>
      <xdr:spPr>
        <a:xfrm>
          <a:off x="518160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42</xdr:row>
      <xdr:rowOff>22860</xdr:rowOff>
    </xdr:from>
    <xdr:to>
      <xdr:col>6</xdr:col>
      <xdr:colOff>220980</xdr:colOff>
      <xdr:row>42</xdr:row>
      <xdr:rowOff>152400</xdr:rowOff>
    </xdr:to>
    <xdr:sp macro="" textlink="">
      <xdr:nvSpPr>
        <xdr:cNvPr id="8" name="Šipka: nahoru 7">
          <a:extLst>
            <a:ext uri="{FF2B5EF4-FFF2-40B4-BE49-F238E27FC236}">
              <a16:creationId xmlns:a16="http://schemas.microsoft.com/office/drawing/2014/main" id="{07148E81-A5AF-46F2-8F4F-F3C5AD284A49}"/>
            </a:ext>
          </a:extLst>
        </xdr:cNvPr>
        <xdr:cNvSpPr/>
      </xdr:nvSpPr>
      <xdr:spPr>
        <a:xfrm>
          <a:off x="5189220" y="7985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43</xdr:row>
      <xdr:rowOff>22860</xdr:rowOff>
    </xdr:from>
    <xdr:to>
      <xdr:col>6</xdr:col>
      <xdr:colOff>220980</xdr:colOff>
      <xdr:row>43</xdr:row>
      <xdr:rowOff>152400</xdr:rowOff>
    </xdr:to>
    <xdr:sp macro="" textlink="">
      <xdr:nvSpPr>
        <xdr:cNvPr id="9" name="Šipka: nahoru 8">
          <a:extLst>
            <a:ext uri="{FF2B5EF4-FFF2-40B4-BE49-F238E27FC236}">
              <a16:creationId xmlns:a16="http://schemas.microsoft.com/office/drawing/2014/main" id="{FC1453C7-5098-44B7-99BF-AA633C405835}"/>
            </a:ext>
          </a:extLst>
        </xdr:cNvPr>
        <xdr:cNvSpPr/>
      </xdr:nvSpPr>
      <xdr:spPr>
        <a:xfrm>
          <a:off x="5189220" y="8176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89E39542-965D-43F6-A091-1774CE980B8F}"/>
            </a:ext>
          </a:extLst>
        </xdr:cNvPr>
        <xdr:cNvSpPr/>
      </xdr:nvSpPr>
      <xdr:spPr>
        <a:xfrm>
          <a:off x="518160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11" name="Šipka: dolů 10">
          <a:extLst>
            <a:ext uri="{FF2B5EF4-FFF2-40B4-BE49-F238E27FC236}">
              <a16:creationId xmlns:a16="http://schemas.microsoft.com/office/drawing/2014/main" id="{68F5003F-2C32-404F-92C8-24D036BF7B4C}"/>
            </a:ext>
          </a:extLst>
        </xdr:cNvPr>
        <xdr:cNvSpPr/>
      </xdr:nvSpPr>
      <xdr:spPr>
        <a:xfrm>
          <a:off x="518160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12" name="Šipka: dolů 11">
          <a:extLst>
            <a:ext uri="{FF2B5EF4-FFF2-40B4-BE49-F238E27FC236}">
              <a16:creationId xmlns:a16="http://schemas.microsoft.com/office/drawing/2014/main" id="{B4E79419-322B-4800-B879-23EB8ED7BB98}"/>
            </a:ext>
          </a:extLst>
        </xdr:cNvPr>
        <xdr:cNvSpPr/>
      </xdr:nvSpPr>
      <xdr:spPr>
        <a:xfrm>
          <a:off x="520446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13" name="Šipka: dolů 12">
          <a:extLst>
            <a:ext uri="{FF2B5EF4-FFF2-40B4-BE49-F238E27FC236}">
              <a16:creationId xmlns:a16="http://schemas.microsoft.com/office/drawing/2014/main" id="{97A86CCA-5C64-4CBA-9219-3197805E7B97}"/>
            </a:ext>
          </a:extLst>
        </xdr:cNvPr>
        <xdr:cNvSpPr/>
      </xdr:nvSpPr>
      <xdr:spPr>
        <a:xfrm>
          <a:off x="520446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14" name="Šipka: dolů 13">
          <a:extLst>
            <a:ext uri="{FF2B5EF4-FFF2-40B4-BE49-F238E27FC236}">
              <a16:creationId xmlns:a16="http://schemas.microsoft.com/office/drawing/2014/main" id="{B9A7F536-7852-4EC6-8C83-1442C1F9BA89}"/>
            </a:ext>
          </a:extLst>
        </xdr:cNvPr>
        <xdr:cNvSpPr/>
      </xdr:nvSpPr>
      <xdr:spPr>
        <a:xfrm>
          <a:off x="520446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31</xdr:row>
      <xdr:rowOff>30480</xdr:rowOff>
    </xdr:from>
    <xdr:to>
      <xdr:col>6</xdr:col>
      <xdr:colOff>220980</xdr:colOff>
      <xdr:row>31</xdr:row>
      <xdr:rowOff>152400</xdr:rowOff>
    </xdr:to>
    <xdr:sp macro="" textlink="">
      <xdr:nvSpPr>
        <xdr:cNvPr id="15" name="Šipka: dolů 14">
          <a:extLst>
            <a:ext uri="{FF2B5EF4-FFF2-40B4-BE49-F238E27FC236}">
              <a16:creationId xmlns:a16="http://schemas.microsoft.com/office/drawing/2014/main" id="{A65AF009-ABB8-431B-9894-3E95C3A456CA}"/>
            </a:ext>
          </a:extLst>
        </xdr:cNvPr>
        <xdr:cNvSpPr/>
      </xdr:nvSpPr>
      <xdr:spPr>
        <a:xfrm>
          <a:off x="5204460" y="5897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39</xdr:row>
      <xdr:rowOff>30480</xdr:rowOff>
    </xdr:from>
    <xdr:to>
      <xdr:col>6</xdr:col>
      <xdr:colOff>213360</xdr:colOff>
      <xdr:row>39</xdr:row>
      <xdr:rowOff>152400</xdr:rowOff>
    </xdr:to>
    <xdr:sp macro="" textlink="">
      <xdr:nvSpPr>
        <xdr:cNvPr id="16" name="Šipka: dolů 15">
          <a:extLst>
            <a:ext uri="{FF2B5EF4-FFF2-40B4-BE49-F238E27FC236}">
              <a16:creationId xmlns:a16="http://schemas.microsoft.com/office/drawing/2014/main" id="{AB04AC2E-21CA-420C-AA44-86D4BC36A872}"/>
            </a:ext>
          </a:extLst>
        </xdr:cNvPr>
        <xdr:cNvSpPr/>
      </xdr:nvSpPr>
      <xdr:spPr>
        <a:xfrm>
          <a:off x="5196840" y="7421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59</xdr:row>
      <xdr:rowOff>20955</xdr:rowOff>
    </xdr:from>
    <xdr:to>
      <xdr:col>2</xdr:col>
      <xdr:colOff>228600</xdr:colOff>
      <xdr:row>59</xdr:row>
      <xdr:rowOff>150495</xdr:rowOff>
    </xdr:to>
    <xdr:sp macro="" textlink="">
      <xdr:nvSpPr>
        <xdr:cNvPr id="21" name="Šipka: nahoru 20">
          <a:extLst>
            <a:ext uri="{FF2B5EF4-FFF2-40B4-BE49-F238E27FC236}">
              <a16:creationId xmlns:a16="http://schemas.microsoft.com/office/drawing/2014/main" id="{8667A6D7-989C-4BC9-9411-69D01FFB3DD0}"/>
            </a:ext>
          </a:extLst>
        </xdr:cNvPr>
        <xdr:cNvSpPr/>
      </xdr:nvSpPr>
      <xdr:spPr>
        <a:xfrm>
          <a:off x="2415540" y="11222355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40</xdr:row>
      <xdr:rowOff>22860</xdr:rowOff>
    </xdr:from>
    <xdr:to>
      <xdr:col>6</xdr:col>
      <xdr:colOff>213360</xdr:colOff>
      <xdr:row>40</xdr:row>
      <xdr:rowOff>144780</xdr:rowOff>
    </xdr:to>
    <xdr:sp macro="" textlink="">
      <xdr:nvSpPr>
        <xdr:cNvPr id="23" name="Šipka: dolů 22">
          <a:extLst>
            <a:ext uri="{FF2B5EF4-FFF2-40B4-BE49-F238E27FC236}">
              <a16:creationId xmlns:a16="http://schemas.microsoft.com/office/drawing/2014/main" id="{70476551-5686-4BC5-94A1-14C4881475D1}"/>
            </a:ext>
          </a:extLst>
        </xdr:cNvPr>
        <xdr:cNvSpPr/>
      </xdr:nvSpPr>
      <xdr:spPr>
        <a:xfrm>
          <a:off x="5196840" y="76047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60</xdr:row>
      <xdr:rowOff>30480</xdr:rowOff>
    </xdr:from>
    <xdr:to>
      <xdr:col>2</xdr:col>
      <xdr:colOff>220980</xdr:colOff>
      <xdr:row>60</xdr:row>
      <xdr:rowOff>152400</xdr:rowOff>
    </xdr:to>
    <xdr:sp macro="" textlink="">
      <xdr:nvSpPr>
        <xdr:cNvPr id="25" name="Šipka: dolů 24">
          <a:extLst>
            <a:ext uri="{FF2B5EF4-FFF2-40B4-BE49-F238E27FC236}">
              <a16:creationId xmlns:a16="http://schemas.microsoft.com/office/drawing/2014/main" id="{57EE30B6-0E88-474B-A121-1F8E720FDF40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7B4D1293-FE9A-48D4-928C-A56F941DFCC4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00F6B5C2-ED09-4D4A-AE52-E9C1FE051F68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BBB20D2E-5F53-496C-B5E0-8109B1EAADAF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29" name="Šipka: nahoru 28">
          <a:extLst>
            <a:ext uri="{FF2B5EF4-FFF2-40B4-BE49-F238E27FC236}">
              <a16:creationId xmlns:a16="http://schemas.microsoft.com/office/drawing/2014/main" id="{7890B984-246F-4202-A30E-75185BE9F651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30" name="Šipka: nahoru 29">
          <a:extLst>
            <a:ext uri="{FF2B5EF4-FFF2-40B4-BE49-F238E27FC236}">
              <a16:creationId xmlns:a16="http://schemas.microsoft.com/office/drawing/2014/main" id="{DB789922-9717-48B3-9F5A-E45C0C1B424F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34</xdr:row>
      <xdr:rowOff>30480</xdr:rowOff>
    </xdr:from>
    <xdr:to>
      <xdr:col>6</xdr:col>
      <xdr:colOff>213360</xdr:colOff>
      <xdr:row>34</xdr:row>
      <xdr:rowOff>160020</xdr:rowOff>
    </xdr:to>
    <xdr:sp macro="" textlink="">
      <xdr:nvSpPr>
        <xdr:cNvPr id="31" name="Šipka: nahoru 30">
          <a:extLst>
            <a:ext uri="{FF2B5EF4-FFF2-40B4-BE49-F238E27FC236}">
              <a16:creationId xmlns:a16="http://schemas.microsoft.com/office/drawing/2014/main" id="{F39CBA2E-B775-47C9-9C7F-CE20C25E7AA9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42</xdr:row>
      <xdr:rowOff>22860</xdr:rowOff>
    </xdr:from>
    <xdr:to>
      <xdr:col>6</xdr:col>
      <xdr:colOff>220980</xdr:colOff>
      <xdr:row>42</xdr:row>
      <xdr:rowOff>152400</xdr:rowOff>
    </xdr:to>
    <xdr:sp macro="" textlink="">
      <xdr:nvSpPr>
        <xdr:cNvPr id="32" name="Šipka: nahoru 31">
          <a:extLst>
            <a:ext uri="{FF2B5EF4-FFF2-40B4-BE49-F238E27FC236}">
              <a16:creationId xmlns:a16="http://schemas.microsoft.com/office/drawing/2014/main" id="{27671E73-16AC-4B3A-A000-6559103A3D07}"/>
            </a:ext>
          </a:extLst>
        </xdr:cNvPr>
        <xdr:cNvSpPr/>
      </xdr:nvSpPr>
      <xdr:spPr>
        <a:xfrm>
          <a:off x="5360670" y="7985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43</xdr:row>
      <xdr:rowOff>22860</xdr:rowOff>
    </xdr:from>
    <xdr:to>
      <xdr:col>6</xdr:col>
      <xdr:colOff>220980</xdr:colOff>
      <xdr:row>43</xdr:row>
      <xdr:rowOff>152400</xdr:rowOff>
    </xdr:to>
    <xdr:sp macro="" textlink="">
      <xdr:nvSpPr>
        <xdr:cNvPr id="33" name="Šipka: nahoru 32">
          <a:extLst>
            <a:ext uri="{FF2B5EF4-FFF2-40B4-BE49-F238E27FC236}">
              <a16:creationId xmlns:a16="http://schemas.microsoft.com/office/drawing/2014/main" id="{371DFB00-8355-49F4-B502-D671FA55987B}"/>
            </a:ext>
          </a:extLst>
        </xdr:cNvPr>
        <xdr:cNvSpPr/>
      </xdr:nvSpPr>
      <xdr:spPr>
        <a:xfrm>
          <a:off x="5360670" y="8176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4" name="Šipka: dolů 33">
          <a:extLst>
            <a:ext uri="{FF2B5EF4-FFF2-40B4-BE49-F238E27FC236}">
              <a16:creationId xmlns:a16="http://schemas.microsoft.com/office/drawing/2014/main" id="{4AFE406A-A0BA-400B-8258-2BE7E82CF846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5" name="Šipka: dolů 34">
          <a:extLst>
            <a:ext uri="{FF2B5EF4-FFF2-40B4-BE49-F238E27FC236}">
              <a16:creationId xmlns:a16="http://schemas.microsoft.com/office/drawing/2014/main" id="{0FE310D2-0FAA-4C7A-A28B-7EDD1ABCF8E3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36" name="Šipka: dolů 35">
          <a:extLst>
            <a:ext uri="{FF2B5EF4-FFF2-40B4-BE49-F238E27FC236}">
              <a16:creationId xmlns:a16="http://schemas.microsoft.com/office/drawing/2014/main" id="{346A9B05-34A2-45A4-8DE2-2967C66B486A}"/>
            </a:ext>
          </a:extLst>
        </xdr:cNvPr>
        <xdr:cNvSpPr/>
      </xdr:nvSpPr>
      <xdr:spPr>
        <a:xfrm>
          <a:off x="537591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37" name="Šipka: dolů 36">
          <a:extLst>
            <a:ext uri="{FF2B5EF4-FFF2-40B4-BE49-F238E27FC236}">
              <a16:creationId xmlns:a16="http://schemas.microsoft.com/office/drawing/2014/main" id="{73F6D30B-6F06-488E-B7BF-154F3DAE5479}"/>
            </a:ext>
          </a:extLst>
        </xdr:cNvPr>
        <xdr:cNvSpPr/>
      </xdr:nvSpPr>
      <xdr:spPr>
        <a:xfrm>
          <a:off x="537591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38" name="Šipka: dolů 37">
          <a:extLst>
            <a:ext uri="{FF2B5EF4-FFF2-40B4-BE49-F238E27FC236}">
              <a16:creationId xmlns:a16="http://schemas.microsoft.com/office/drawing/2014/main" id="{F071337F-829B-4B06-9268-20D0653DEE39}"/>
            </a:ext>
          </a:extLst>
        </xdr:cNvPr>
        <xdr:cNvSpPr/>
      </xdr:nvSpPr>
      <xdr:spPr>
        <a:xfrm>
          <a:off x="537591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31</xdr:row>
      <xdr:rowOff>30480</xdr:rowOff>
    </xdr:from>
    <xdr:to>
      <xdr:col>6</xdr:col>
      <xdr:colOff>220980</xdr:colOff>
      <xdr:row>31</xdr:row>
      <xdr:rowOff>152400</xdr:rowOff>
    </xdr:to>
    <xdr:sp macro="" textlink="">
      <xdr:nvSpPr>
        <xdr:cNvPr id="39" name="Šipka: dolů 38">
          <a:extLst>
            <a:ext uri="{FF2B5EF4-FFF2-40B4-BE49-F238E27FC236}">
              <a16:creationId xmlns:a16="http://schemas.microsoft.com/office/drawing/2014/main" id="{FEAFC08D-25A5-437A-B420-01191BAEE5BA}"/>
            </a:ext>
          </a:extLst>
        </xdr:cNvPr>
        <xdr:cNvSpPr/>
      </xdr:nvSpPr>
      <xdr:spPr>
        <a:xfrm>
          <a:off x="5375910" y="5897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39</xdr:row>
      <xdr:rowOff>30480</xdr:rowOff>
    </xdr:from>
    <xdr:to>
      <xdr:col>6</xdr:col>
      <xdr:colOff>213360</xdr:colOff>
      <xdr:row>39</xdr:row>
      <xdr:rowOff>152400</xdr:rowOff>
    </xdr:to>
    <xdr:sp macro="" textlink="">
      <xdr:nvSpPr>
        <xdr:cNvPr id="40" name="Šipka: dolů 39">
          <a:extLst>
            <a:ext uri="{FF2B5EF4-FFF2-40B4-BE49-F238E27FC236}">
              <a16:creationId xmlns:a16="http://schemas.microsoft.com/office/drawing/2014/main" id="{7F03D684-B96B-4FDF-8FEA-8BD911548321}"/>
            </a:ext>
          </a:extLst>
        </xdr:cNvPr>
        <xdr:cNvSpPr/>
      </xdr:nvSpPr>
      <xdr:spPr>
        <a:xfrm>
          <a:off x="5368290" y="7421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60</xdr:row>
      <xdr:rowOff>30480</xdr:rowOff>
    </xdr:from>
    <xdr:to>
      <xdr:col>2</xdr:col>
      <xdr:colOff>220980</xdr:colOff>
      <xdr:row>60</xdr:row>
      <xdr:rowOff>152400</xdr:rowOff>
    </xdr:to>
    <xdr:sp macro="" textlink="">
      <xdr:nvSpPr>
        <xdr:cNvPr id="46" name="Šipka: dolů 45">
          <a:extLst>
            <a:ext uri="{FF2B5EF4-FFF2-40B4-BE49-F238E27FC236}">
              <a16:creationId xmlns:a16="http://schemas.microsoft.com/office/drawing/2014/main" id="{04957412-4218-44EA-974D-9E801FD30B17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40</xdr:row>
      <xdr:rowOff>22860</xdr:rowOff>
    </xdr:from>
    <xdr:to>
      <xdr:col>6</xdr:col>
      <xdr:colOff>213360</xdr:colOff>
      <xdr:row>40</xdr:row>
      <xdr:rowOff>144780</xdr:rowOff>
    </xdr:to>
    <xdr:sp macro="" textlink="">
      <xdr:nvSpPr>
        <xdr:cNvPr id="47" name="Šipka: dolů 46">
          <a:extLst>
            <a:ext uri="{FF2B5EF4-FFF2-40B4-BE49-F238E27FC236}">
              <a16:creationId xmlns:a16="http://schemas.microsoft.com/office/drawing/2014/main" id="{02F42930-DAE2-4F27-A7BD-8684B381D15F}"/>
            </a:ext>
          </a:extLst>
        </xdr:cNvPr>
        <xdr:cNvSpPr/>
      </xdr:nvSpPr>
      <xdr:spPr>
        <a:xfrm>
          <a:off x="5368290" y="76047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2979FAC5-9AAB-4F5B-A93C-74611FD4428D}"/>
            </a:ext>
          </a:extLst>
        </xdr:cNvPr>
        <xdr:cNvSpPr/>
      </xdr:nvSpPr>
      <xdr:spPr>
        <a:xfrm>
          <a:off x="518160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618C0C6F-D5C3-4E56-9DEF-2AE7FD522233}"/>
            </a:ext>
          </a:extLst>
        </xdr:cNvPr>
        <xdr:cNvSpPr/>
      </xdr:nvSpPr>
      <xdr:spPr>
        <a:xfrm>
          <a:off x="518160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D13D7AA2-289C-4C37-B992-3A6E76CD71F7}"/>
            </a:ext>
          </a:extLst>
        </xdr:cNvPr>
        <xdr:cNvSpPr/>
      </xdr:nvSpPr>
      <xdr:spPr>
        <a:xfrm>
          <a:off x="519684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5130649E-9642-4F73-98BC-50A04D0CA94C}"/>
            </a:ext>
          </a:extLst>
        </xdr:cNvPr>
        <xdr:cNvSpPr/>
      </xdr:nvSpPr>
      <xdr:spPr>
        <a:xfrm>
          <a:off x="519684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6" name="Šipka: nahoru 5">
          <a:extLst>
            <a:ext uri="{FF2B5EF4-FFF2-40B4-BE49-F238E27FC236}">
              <a16:creationId xmlns:a16="http://schemas.microsoft.com/office/drawing/2014/main" id="{DCD3C45C-7727-481F-88CF-12DB4829A9E2}"/>
            </a:ext>
          </a:extLst>
        </xdr:cNvPr>
        <xdr:cNvSpPr/>
      </xdr:nvSpPr>
      <xdr:spPr>
        <a:xfrm>
          <a:off x="518160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34</xdr:row>
      <xdr:rowOff>30480</xdr:rowOff>
    </xdr:from>
    <xdr:to>
      <xdr:col>6</xdr:col>
      <xdr:colOff>213360</xdr:colOff>
      <xdr:row>34</xdr:row>
      <xdr:rowOff>160020</xdr:rowOff>
    </xdr:to>
    <xdr:sp macro="" textlink="">
      <xdr:nvSpPr>
        <xdr:cNvPr id="7" name="Šipka: nahoru 6">
          <a:extLst>
            <a:ext uri="{FF2B5EF4-FFF2-40B4-BE49-F238E27FC236}">
              <a16:creationId xmlns:a16="http://schemas.microsoft.com/office/drawing/2014/main" id="{760AB877-1695-48AE-8AE2-E40D2E85F31F}"/>
            </a:ext>
          </a:extLst>
        </xdr:cNvPr>
        <xdr:cNvSpPr/>
      </xdr:nvSpPr>
      <xdr:spPr>
        <a:xfrm>
          <a:off x="518160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08FB2A08-C21E-48B6-AE17-3CCD17FA2D99}"/>
            </a:ext>
          </a:extLst>
        </xdr:cNvPr>
        <xdr:cNvSpPr/>
      </xdr:nvSpPr>
      <xdr:spPr>
        <a:xfrm>
          <a:off x="518160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11" name="Šipka: dolů 10">
          <a:extLst>
            <a:ext uri="{FF2B5EF4-FFF2-40B4-BE49-F238E27FC236}">
              <a16:creationId xmlns:a16="http://schemas.microsoft.com/office/drawing/2014/main" id="{0936B911-0321-44F9-9A1C-9B26A2E453F4}"/>
            </a:ext>
          </a:extLst>
        </xdr:cNvPr>
        <xdr:cNvSpPr/>
      </xdr:nvSpPr>
      <xdr:spPr>
        <a:xfrm>
          <a:off x="518160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12" name="Šipka: dolů 11">
          <a:extLst>
            <a:ext uri="{FF2B5EF4-FFF2-40B4-BE49-F238E27FC236}">
              <a16:creationId xmlns:a16="http://schemas.microsoft.com/office/drawing/2014/main" id="{F65B3759-991C-4A34-B806-0201AB5E1DD7}"/>
            </a:ext>
          </a:extLst>
        </xdr:cNvPr>
        <xdr:cNvSpPr/>
      </xdr:nvSpPr>
      <xdr:spPr>
        <a:xfrm>
          <a:off x="520446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13" name="Šipka: dolů 12">
          <a:extLst>
            <a:ext uri="{FF2B5EF4-FFF2-40B4-BE49-F238E27FC236}">
              <a16:creationId xmlns:a16="http://schemas.microsoft.com/office/drawing/2014/main" id="{5E19C2E5-AF52-4F44-83BD-3855A637BC7A}"/>
            </a:ext>
          </a:extLst>
        </xdr:cNvPr>
        <xdr:cNvSpPr/>
      </xdr:nvSpPr>
      <xdr:spPr>
        <a:xfrm>
          <a:off x="520446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14" name="Šipka: dolů 13">
          <a:extLst>
            <a:ext uri="{FF2B5EF4-FFF2-40B4-BE49-F238E27FC236}">
              <a16:creationId xmlns:a16="http://schemas.microsoft.com/office/drawing/2014/main" id="{5BF01E94-668E-4294-92DE-80BE8670A9F5}"/>
            </a:ext>
          </a:extLst>
        </xdr:cNvPr>
        <xdr:cNvSpPr/>
      </xdr:nvSpPr>
      <xdr:spPr>
        <a:xfrm>
          <a:off x="520446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31</xdr:row>
      <xdr:rowOff>30480</xdr:rowOff>
    </xdr:from>
    <xdr:to>
      <xdr:col>6</xdr:col>
      <xdr:colOff>220980</xdr:colOff>
      <xdr:row>31</xdr:row>
      <xdr:rowOff>152400</xdr:rowOff>
    </xdr:to>
    <xdr:sp macro="" textlink="">
      <xdr:nvSpPr>
        <xdr:cNvPr id="15" name="Šipka: dolů 14">
          <a:extLst>
            <a:ext uri="{FF2B5EF4-FFF2-40B4-BE49-F238E27FC236}">
              <a16:creationId xmlns:a16="http://schemas.microsoft.com/office/drawing/2014/main" id="{A86BF7F9-E2B8-4477-ABB4-466702152795}"/>
            </a:ext>
          </a:extLst>
        </xdr:cNvPr>
        <xdr:cNvSpPr/>
      </xdr:nvSpPr>
      <xdr:spPr>
        <a:xfrm>
          <a:off x="5204460" y="5897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39</xdr:row>
      <xdr:rowOff>30480</xdr:rowOff>
    </xdr:from>
    <xdr:to>
      <xdr:col>6</xdr:col>
      <xdr:colOff>213360</xdr:colOff>
      <xdr:row>39</xdr:row>
      <xdr:rowOff>152400</xdr:rowOff>
    </xdr:to>
    <xdr:sp macro="" textlink="">
      <xdr:nvSpPr>
        <xdr:cNvPr id="16" name="Šipka: dolů 15">
          <a:extLst>
            <a:ext uri="{FF2B5EF4-FFF2-40B4-BE49-F238E27FC236}">
              <a16:creationId xmlns:a16="http://schemas.microsoft.com/office/drawing/2014/main" id="{97DDD557-1E58-4283-90BC-D43C3A5B6AE4}"/>
            </a:ext>
          </a:extLst>
        </xdr:cNvPr>
        <xdr:cNvSpPr/>
      </xdr:nvSpPr>
      <xdr:spPr>
        <a:xfrm>
          <a:off x="5196840" y="7421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47</xdr:row>
      <xdr:rowOff>30480</xdr:rowOff>
    </xdr:from>
    <xdr:to>
      <xdr:col>2</xdr:col>
      <xdr:colOff>228600</xdr:colOff>
      <xdr:row>47</xdr:row>
      <xdr:rowOff>160020</xdr:rowOff>
    </xdr:to>
    <xdr:sp macro="" textlink="">
      <xdr:nvSpPr>
        <xdr:cNvPr id="21" name="Šipka: nahoru 20">
          <a:extLst>
            <a:ext uri="{FF2B5EF4-FFF2-40B4-BE49-F238E27FC236}">
              <a16:creationId xmlns:a16="http://schemas.microsoft.com/office/drawing/2014/main" id="{71C903F1-8D57-4E4E-8CAA-9C918E33758E}"/>
            </a:ext>
          </a:extLst>
        </xdr:cNvPr>
        <xdr:cNvSpPr/>
      </xdr:nvSpPr>
      <xdr:spPr>
        <a:xfrm>
          <a:off x="2244090" y="12755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48</xdr:row>
      <xdr:rowOff>30480</xdr:rowOff>
    </xdr:from>
    <xdr:to>
      <xdr:col>2</xdr:col>
      <xdr:colOff>220980</xdr:colOff>
      <xdr:row>48</xdr:row>
      <xdr:rowOff>152400</xdr:rowOff>
    </xdr:to>
    <xdr:sp macro="" textlink="">
      <xdr:nvSpPr>
        <xdr:cNvPr id="22" name="Šipka: dolů 21">
          <a:extLst>
            <a:ext uri="{FF2B5EF4-FFF2-40B4-BE49-F238E27FC236}">
              <a16:creationId xmlns:a16="http://schemas.microsoft.com/office/drawing/2014/main" id="{6D942531-C712-4563-A5A2-2DEBE8325FED}"/>
            </a:ext>
          </a:extLst>
        </xdr:cNvPr>
        <xdr:cNvSpPr/>
      </xdr:nvSpPr>
      <xdr:spPr>
        <a:xfrm>
          <a:off x="2251710" y="12946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51</xdr:row>
      <xdr:rowOff>30480</xdr:rowOff>
    </xdr:from>
    <xdr:to>
      <xdr:col>2</xdr:col>
      <xdr:colOff>228600</xdr:colOff>
      <xdr:row>51</xdr:row>
      <xdr:rowOff>160020</xdr:rowOff>
    </xdr:to>
    <xdr:sp macro="" textlink="">
      <xdr:nvSpPr>
        <xdr:cNvPr id="23" name="Šipka: nahoru 22">
          <a:extLst>
            <a:ext uri="{FF2B5EF4-FFF2-40B4-BE49-F238E27FC236}">
              <a16:creationId xmlns:a16="http://schemas.microsoft.com/office/drawing/2014/main" id="{82DB058E-1CD4-47AD-A506-123E033B6912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52</xdr:row>
      <xdr:rowOff>30480</xdr:rowOff>
    </xdr:from>
    <xdr:to>
      <xdr:col>2</xdr:col>
      <xdr:colOff>220980</xdr:colOff>
      <xdr:row>52</xdr:row>
      <xdr:rowOff>152400</xdr:rowOff>
    </xdr:to>
    <xdr:sp macro="" textlink="">
      <xdr:nvSpPr>
        <xdr:cNvPr id="24" name="Šipka: dolů 23">
          <a:extLst>
            <a:ext uri="{FF2B5EF4-FFF2-40B4-BE49-F238E27FC236}">
              <a16:creationId xmlns:a16="http://schemas.microsoft.com/office/drawing/2014/main" id="{E14C9D5D-0D95-41CB-BCBE-7A0ABE23512C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5" name="Šipka: nahoru 24">
          <a:extLst>
            <a:ext uri="{FF2B5EF4-FFF2-40B4-BE49-F238E27FC236}">
              <a16:creationId xmlns:a16="http://schemas.microsoft.com/office/drawing/2014/main" id="{F6F9C4F4-0D42-4E21-A6CB-0E02F5AC3E68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0AAFCA7F-9C6F-49B6-B461-845D9005024D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EDF09D88-9B2E-473E-B9B6-1A25A5BD4F43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4707239C-32ED-4F33-9E74-6C9A883560D1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29" name="Šipka: nahoru 28">
          <a:extLst>
            <a:ext uri="{FF2B5EF4-FFF2-40B4-BE49-F238E27FC236}">
              <a16:creationId xmlns:a16="http://schemas.microsoft.com/office/drawing/2014/main" id="{998B1905-FEF7-4D46-A7EC-6F5E523D65A5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34</xdr:row>
      <xdr:rowOff>30480</xdr:rowOff>
    </xdr:from>
    <xdr:to>
      <xdr:col>6</xdr:col>
      <xdr:colOff>213360</xdr:colOff>
      <xdr:row>34</xdr:row>
      <xdr:rowOff>160020</xdr:rowOff>
    </xdr:to>
    <xdr:sp macro="" textlink="">
      <xdr:nvSpPr>
        <xdr:cNvPr id="30" name="Šipka: nahoru 29">
          <a:extLst>
            <a:ext uri="{FF2B5EF4-FFF2-40B4-BE49-F238E27FC236}">
              <a16:creationId xmlns:a16="http://schemas.microsoft.com/office/drawing/2014/main" id="{4E6498FD-2994-4A9D-906E-D1E05EF433DE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3" name="Šipka: dolů 32">
          <a:extLst>
            <a:ext uri="{FF2B5EF4-FFF2-40B4-BE49-F238E27FC236}">
              <a16:creationId xmlns:a16="http://schemas.microsoft.com/office/drawing/2014/main" id="{A973B952-C492-4B59-835F-F7EC2823E710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4" name="Šipka: dolů 33">
          <a:extLst>
            <a:ext uri="{FF2B5EF4-FFF2-40B4-BE49-F238E27FC236}">
              <a16:creationId xmlns:a16="http://schemas.microsoft.com/office/drawing/2014/main" id="{94A74E95-0B7D-48B1-8BBF-A59914658550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35" name="Šipka: dolů 34">
          <a:extLst>
            <a:ext uri="{FF2B5EF4-FFF2-40B4-BE49-F238E27FC236}">
              <a16:creationId xmlns:a16="http://schemas.microsoft.com/office/drawing/2014/main" id="{9BB4852E-8604-4861-ADF0-3A625CE0FC4C}"/>
            </a:ext>
          </a:extLst>
        </xdr:cNvPr>
        <xdr:cNvSpPr/>
      </xdr:nvSpPr>
      <xdr:spPr>
        <a:xfrm>
          <a:off x="537591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36" name="Šipka: dolů 35">
          <a:extLst>
            <a:ext uri="{FF2B5EF4-FFF2-40B4-BE49-F238E27FC236}">
              <a16:creationId xmlns:a16="http://schemas.microsoft.com/office/drawing/2014/main" id="{F45316C3-0D31-4760-B531-E3B18CB3C199}"/>
            </a:ext>
          </a:extLst>
        </xdr:cNvPr>
        <xdr:cNvSpPr/>
      </xdr:nvSpPr>
      <xdr:spPr>
        <a:xfrm>
          <a:off x="537591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37" name="Šipka: dolů 36">
          <a:extLst>
            <a:ext uri="{FF2B5EF4-FFF2-40B4-BE49-F238E27FC236}">
              <a16:creationId xmlns:a16="http://schemas.microsoft.com/office/drawing/2014/main" id="{F70BAFFD-B194-4733-97E3-1FFC43E51349}"/>
            </a:ext>
          </a:extLst>
        </xdr:cNvPr>
        <xdr:cNvSpPr/>
      </xdr:nvSpPr>
      <xdr:spPr>
        <a:xfrm>
          <a:off x="537591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31</xdr:row>
      <xdr:rowOff>30480</xdr:rowOff>
    </xdr:from>
    <xdr:to>
      <xdr:col>6</xdr:col>
      <xdr:colOff>220980</xdr:colOff>
      <xdr:row>31</xdr:row>
      <xdr:rowOff>152400</xdr:rowOff>
    </xdr:to>
    <xdr:sp macro="" textlink="">
      <xdr:nvSpPr>
        <xdr:cNvPr id="38" name="Šipka: dolů 37">
          <a:extLst>
            <a:ext uri="{FF2B5EF4-FFF2-40B4-BE49-F238E27FC236}">
              <a16:creationId xmlns:a16="http://schemas.microsoft.com/office/drawing/2014/main" id="{605C30CB-3ED9-45A5-A985-F8CAB649F1B4}"/>
            </a:ext>
          </a:extLst>
        </xdr:cNvPr>
        <xdr:cNvSpPr/>
      </xdr:nvSpPr>
      <xdr:spPr>
        <a:xfrm>
          <a:off x="5375910" y="5897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39</xdr:row>
      <xdr:rowOff>30480</xdr:rowOff>
    </xdr:from>
    <xdr:to>
      <xdr:col>6</xdr:col>
      <xdr:colOff>213360</xdr:colOff>
      <xdr:row>39</xdr:row>
      <xdr:rowOff>152400</xdr:rowOff>
    </xdr:to>
    <xdr:sp macro="" textlink="">
      <xdr:nvSpPr>
        <xdr:cNvPr id="39" name="Šipka: dolů 38">
          <a:extLst>
            <a:ext uri="{FF2B5EF4-FFF2-40B4-BE49-F238E27FC236}">
              <a16:creationId xmlns:a16="http://schemas.microsoft.com/office/drawing/2014/main" id="{8DECEBDB-FFBD-49B4-A8C6-E7E792CD7746}"/>
            </a:ext>
          </a:extLst>
        </xdr:cNvPr>
        <xdr:cNvSpPr/>
      </xdr:nvSpPr>
      <xdr:spPr>
        <a:xfrm>
          <a:off x="5368290" y="7421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51</xdr:row>
      <xdr:rowOff>30480</xdr:rowOff>
    </xdr:from>
    <xdr:to>
      <xdr:col>2</xdr:col>
      <xdr:colOff>228600</xdr:colOff>
      <xdr:row>51</xdr:row>
      <xdr:rowOff>160020</xdr:rowOff>
    </xdr:to>
    <xdr:sp macro="" textlink="">
      <xdr:nvSpPr>
        <xdr:cNvPr id="44" name="Šipka: nahoru 43">
          <a:extLst>
            <a:ext uri="{FF2B5EF4-FFF2-40B4-BE49-F238E27FC236}">
              <a16:creationId xmlns:a16="http://schemas.microsoft.com/office/drawing/2014/main" id="{8DEF899E-0030-448C-A00E-3AB8161E1D08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52</xdr:row>
      <xdr:rowOff>30480</xdr:rowOff>
    </xdr:from>
    <xdr:to>
      <xdr:col>2</xdr:col>
      <xdr:colOff>220980</xdr:colOff>
      <xdr:row>52</xdr:row>
      <xdr:rowOff>152400</xdr:rowOff>
    </xdr:to>
    <xdr:sp macro="" textlink="">
      <xdr:nvSpPr>
        <xdr:cNvPr id="45" name="Šipka: dolů 44">
          <a:extLst>
            <a:ext uri="{FF2B5EF4-FFF2-40B4-BE49-F238E27FC236}">
              <a16:creationId xmlns:a16="http://schemas.microsoft.com/office/drawing/2014/main" id="{B9E9F820-AAC5-4164-A28A-BE8C52F9A383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40</xdr:row>
      <xdr:rowOff>22860</xdr:rowOff>
    </xdr:from>
    <xdr:to>
      <xdr:col>6</xdr:col>
      <xdr:colOff>213360</xdr:colOff>
      <xdr:row>40</xdr:row>
      <xdr:rowOff>144780</xdr:rowOff>
    </xdr:to>
    <xdr:sp macro="" textlink="">
      <xdr:nvSpPr>
        <xdr:cNvPr id="46" name="Šipka: dolů 45">
          <a:extLst>
            <a:ext uri="{FF2B5EF4-FFF2-40B4-BE49-F238E27FC236}">
              <a16:creationId xmlns:a16="http://schemas.microsoft.com/office/drawing/2014/main" id="{ACF560E0-0677-4D8B-8DA2-64B4CA0624CA}"/>
            </a:ext>
          </a:extLst>
        </xdr:cNvPr>
        <xdr:cNvSpPr/>
      </xdr:nvSpPr>
      <xdr:spPr>
        <a:xfrm>
          <a:off x="5368290" y="76047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16263A77-54CE-4FFD-BE11-D4A3A7A39DA6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4C2AF15D-C513-42D8-BF5A-B9D863C7B594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15EE7070-7B32-4D1E-BA89-B30B7C639BB0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164D29E0-80E3-46EB-9DDC-3004022AC44D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32</xdr:row>
      <xdr:rowOff>30480</xdr:rowOff>
    </xdr:from>
    <xdr:to>
      <xdr:col>6</xdr:col>
      <xdr:colOff>213360</xdr:colOff>
      <xdr:row>32</xdr:row>
      <xdr:rowOff>160020</xdr:rowOff>
    </xdr:to>
    <xdr:sp macro="" textlink="">
      <xdr:nvSpPr>
        <xdr:cNvPr id="6" name="Šipka: nahoru 5">
          <a:extLst>
            <a:ext uri="{FF2B5EF4-FFF2-40B4-BE49-F238E27FC236}">
              <a16:creationId xmlns:a16="http://schemas.microsoft.com/office/drawing/2014/main" id="{41CE1658-64E6-4B43-BEB7-EB4BC4E2601B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7" name="Šipka: nahoru 6">
          <a:extLst>
            <a:ext uri="{FF2B5EF4-FFF2-40B4-BE49-F238E27FC236}">
              <a16:creationId xmlns:a16="http://schemas.microsoft.com/office/drawing/2014/main" id="{BA883574-18E8-4E16-9770-7BD90474C022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39</xdr:row>
      <xdr:rowOff>22860</xdr:rowOff>
    </xdr:from>
    <xdr:to>
      <xdr:col>6</xdr:col>
      <xdr:colOff>220980</xdr:colOff>
      <xdr:row>39</xdr:row>
      <xdr:rowOff>152400</xdr:rowOff>
    </xdr:to>
    <xdr:sp macro="" textlink="">
      <xdr:nvSpPr>
        <xdr:cNvPr id="9" name="Šipka: nahoru 8">
          <a:extLst>
            <a:ext uri="{FF2B5EF4-FFF2-40B4-BE49-F238E27FC236}">
              <a16:creationId xmlns:a16="http://schemas.microsoft.com/office/drawing/2014/main" id="{E2A394AC-6990-486D-8E77-234B85A3C568}"/>
            </a:ext>
          </a:extLst>
        </xdr:cNvPr>
        <xdr:cNvSpPr/>
      </xdr:nvSpPr>
      <xdr:spPr>
        <a:xfrm>
          <a:off x="5360670" y="7985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D10CEC93-C72D-4247-83C3-8CA5429438AA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11" name="Šipka: dolů 10">
          <a:extLst>
            <a:ext uri="{FF2B5EF4-FFF2-40B4-BE49-F238E27FC236}">
              <a16:creationId xmlns:a16="http://schemas.microsoft.com/office/drawing/2014/main" id="{9BE937A2-535D-4C59-8FD7-9316E8215666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12" name="Šipka: dolů 11">
          <a:extLst>
            <a:ext uri="{FF2B5EF4-FFF2-40B4-BE49-F238E27FC236}">
              <a16:creationId xmlns:a16="http://schemas.microsoft.com/office/drawing/2014/main" id="{429E69B3-F730-4A51-9F37-742E28E8D723}"/>
            </a:ext>
          </a:extLst>
        </xdr:cNvPr>
        <xdr:cNvSpPr/>
      </xdr:nvSpPr>
      <xdr:spPr>
        <a:xfrm>
          <a:off x="537591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13" name="Šipka: dolů 12">
          <a:extLst>
            <a:ext uri="{FF2B5EF4-FFF2-40B4-BE49-F238E27FC236}">
              <a16:creationId xmlns:a16="http://schemas.microsoft.com/office/drawing/2014/main" id="{B2470E0C-0211-4D49-B2CD-1FC1EA6A3584}"/>
            </a:ext>
          </a:extLst>
        </xdr:cNvPr>
        <xdr:cNvSpPr/>
      </xdr:nvSpPr>
      <xdr:spPr>
        <a:xfrm>
          <a:off x="537591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14" name="Šipka: dolů 13">
          <a:extLst>
            <a:ext uri="{FF2B5EF4-FFF2-40B4-BE49-F238E27FC236}">
              <a16:creationId xmlns:a16="http://schemas.microsoft.com/office/drawing/2014/main" id="{85976783-52AE-4D7E-80F0-C5E7957ACD26}"/>
            </a:ext>
          </a:extLst>
        </xdr:cNvPr>
        <xdr:cNvSpPr/>
      </xdr:nvSpPr>
      <xdr:spPr>
        <a:xfrm>
          <a:off x="537591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3" name="Šipka: nahoru 22">
          <a:extLst>
            <a:ext uri="{FF2B5EF4-FFF2-40B4-BE49-F238E27FC236}">
              <a16:creationId xmlns:a16="http://schemas.microsoft.com/office/drawing/2014/main" id="{878A4A10-1AFD-4868-96E7-05E7ED26A531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4" name="Šipka: nahoru 23">
          <a:extLst>
            <a:ext uri="{FF2B5EF4-FFF2-40B4-BE49-F238E27FC236}">
              <a16:creationId xmlns:a16="http://schemas.microsoft.com/office/drawing/2014/main" id="{E7E12AAF-6DE7-45F2-8515-4CB4A46CB05A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5" name="Šipka: nahoru 24">
          <a:extLst>
            <a:ext uri="{FF2B5EF4-FFF2-40B4-BE49-F238E27FC236}">
              <a16:creationId xmlns:a16="http://schemas.microsoft.com/office/drawing/2014/main" id="{66F4877E-781B-4E0F-9F13-4AD6C7CBB5D9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896226F8-5506-419D-B86F-D66FA37AA60D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32</xdr:row>
      <xdr:rowOff>30480</xdr:rowOff>
    </xdr:from>
    <xdr:to>
      <xdr:col>6</xdr:col>
      <xdr:colOff>213360</xdr:colOff>
      <xdr:row>32</xdr:row>
      <xdr:rowOff>160020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9A1772F1-2E31-419A-91AE-C8FA56966E34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33</xdr:row>
      <xdr:rowOff>30480</xdr:rowOff>
    </xdr:from>
    <xdr:to>
      <xdr:col>6</xdr:col>
      <xdr:colOff>213360</xdr:colOff>
      <xdr:row>33</xdr:row>
      <xdr:rowOff>160020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884ED538-BFBF-4BEA-BB6F-2018F6383EBB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39</xdr:row>
      <xdr:rowOff>22860</xdr:rowOff>
    </xdr:from>
    <xdr:to>
      <xdr:col>6</xdr:col>
      <xdr:colOff>220980</xdr:colOff>
      <xdr:row>39</xdr:row>
      <xdr:rowOff>152400</xdr:rowOff>
    </xdr:to>
    <xdr:sp macro="" textlink="">
      <xdr:nvSpPr>
        <xdr:cNvPr id="29" name="Šipka: nahoru 28">
          <a:extLst>
            <a:ext uri="{FF2B5EF4-FFF2-40B4-BE49-F238E27FC236}">
              <a16:creationId xmlns:a16="http://schemas.microsoft.com/office/drawing/2014/main" id="{03773933-39BD-469F-8BA2-D2F5059DA3BD}"/>
            </a:ext>
          </a:extLst>
        </xdr:cNvPr>
        <xdr:cNvSpPr/>
      </xdr:nvSpPr>
      <xdr:spPr>
        <a:xfrm>
          <a:off x="5360670" y="7985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83820</xdr:colOff>
      <xdr:row>40</xdr:row>
      <xdr:rowOff>22860</xdr:rowOff>
    </xdr:from>
    <xdr:to>
      <xdr:col>6</xdr:col>
      <xdr:colOff>220980</xdr:colOff>
      <xdr:row>40</xdr:row>
      <xdr:rowOff>152400</xdr:rowOff>
    </xdr:to>
    <xdr:sp macro="" textlink="">
      <xdr:nvSpPr>
        <xdr:cNvPr id="30" name="Šipka: nahoru 29">
          <a:extLst>
            <a:ext uri="{FF2B5EF4-FFF2-40B4-BE49-F238E27FC236}">
              <a16:creationId xmlns:a16="http://schemas.microsoft.com/office/drawing/2014/main" id="{23E4967A-C22A-4B6A-AFE2-E1526439E126}"/>
            </a:ext>
          </a:extLst>
        </xdr:cNvPr>
        <xdr:cNvSpPr/>
      </xdr:nvSpPr>
      <xdr:spPr>
        <a:xfrm>
          <a:off x="5360670" y="8176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1" name="Šipka: dolů 30">
          <a:extLst>
            <a:ext uri="{FF2B5EF4-FFF2-40B4-BE49-F238E27FC236}">
              <a16:creationId xmlns:a16="http://schemas.microsoft.com/office/drawing/2014/main" id="{6F08CF57-245D-4DFD-B81C-1E4872FD9A91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2" name="Šipka: dolů 31">
          <a:extLst>
            <a:ext uri="{FF2B5EF4-FFF2-40B4-BE49-F238E27FC236}">
              <a16:creationId xmlns:a16="http://schemas.microsoft.com/office/drawing/2014/main" id="{FBF23F8F-8D81-4F50-93AA-F2847F9D0018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33" name="Šipka: dolů 32">
          <a:extLst>
            <a:ext uri="{FF2B5EF4-FFF2-40B4-BE49-F238E27FC236}">
              <a16:creationId xmlns:a16="http://schemas.microsoft.com/office/drawing/2014/main" id="{77CA2AD7-944C-457B-90CC-575167FB15E1}"/>
            </a:ext>
          </a:extLst>
        </xdr:cNvPr>
        <xdr:cNvSpPr/>
      </xdr:nvSpPr>
      <xdr:spPr>
        <a:xfrm>
          <a:off x="537591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34" name="Šipka: dolů 33">
          <a:extLst>
            <a:ext uri="{FF2B5EF4-FFF2-40B4-BE49-F238E27FC236}">
              <a16:creationId xmlns:a16="http://schemas.microsoft.com/office/drawing/2014/main" id="{438E61DE-C13E-4C85-92F8-884E7B7DD997}"/>
            </a:ext>
          </a:extLst>
        </xdr:cNvPr>
        <xdr:cNvSpPr/>
      </xdr:nvSpPr>
      <xdr:spPr>
        <a:xfrm>
          <a:off x="537591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35" name="Šipka: dolů 34">
          <a:extLst>
            <a:ext uri="{FF2B5EF4-FFF2-40B4-BE49-F238E27FC236}">
              <a16:creationId xmlns:a16="http://schemas.microsoft.com/office/drawing/2014/main" id="{9FB62954-9DDE-4D86-84EE-24445693C8EF}"/>
            </a:ext>
          </a:extLst>
        </xdr:cNvPr>
        <xdr:cNvSpPr/>
      </xdr:nvSpPr>
      <xdr:spPr>
        <a:xfrm>
          <a:off x="537591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T-4-kolo-Ole&#353;n&#225;-2021-2022-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ize A"/>
      <sheetName val="Divize B"/>
      <sheetName val="Divize C"/>
      <sheetName val="Divize D"/>
      <sheetName val="Divize E"/>
      <sheetName val="Divize F"/>
      <sheetName val="tabulky A-B"/>
      <sheetName val="tabulky C-D"/>
      <sheetName val="tabulky E-F"/>
      <sheetName val="výsledky"/>
      <sheetName val="seznam hráčů"/>
    </sheetNames>
    <sheetDataSet>
      <sheetData sheetId="0"/>
      <sheetData sheetId="1"/>
      <sheetData sheetId="2">
        <row r="40">
          <cell r="N40" t="str">
            <v>Hlásek Lukáš</v>
          </cell>
        </row>
        <row r="47">
          <cell r="E47" t="str">
            <v>Štorkán Dominik</v>
          </cell>
        </row>
        <row r="53">
          <cell r="E53" t="str">
            <v>Akštejn Jakub</v>
          </cell>
        </row>
        <row r="55">
          <cell r="M55">
            <v>2</v>
          </cell>
        </row>
        <row r="56">
          <cell r="M56">
            <v>3</v>
          </cell>
        </row>
        <row r="57">
          <cell r="E57" t="str">
            <v>Sklenář Patrik</v>
          </cell>
        </row>
      </sheetData>
      <sheetData sheetId="3">
        <row r="38">
          <cell r="E38" t="str">
            <v>Kára Martin</v>
          </cell>
        </row>
        <row r="40">
          <cell r="M40">
            <v>3</v>
          </cell>
          <cell r="N40" t="str">
            <v>Kára Martin</v>
          </cell>
        </row>
        <row r="41">
          <cell r="M41">
            <v>0</v>
          </cell>
        </row>
        <row r="42">
          <cell r="E42" t="str">
            <v>Hájek Michal</v>
          </cell>
        </row>
        <row r="46">
          <cell r="B46" t="str">
            <v>Kunc Dominik</v>
          </cell>
        </row>
        <row r="47">
          <cell r="D47">
            <v>0</v>
          </cell>
        </row>
        <row r="48">
          <cell r="B48" t="str">
            <v>Stanko David</v>
          </cell>
          <cell r="D48">
            <v>3</v>
          </cell>
        </row>
        <row r="53">
          <cell r="E53" t="str">
            <v>Sviták Jakub</v>
          </cell>
        </row>
        <row r="55">
          <cell r="M55">
            <v>1</v>
          </cell>
          <cell r="N55" t="str">
            <v>Bielčiková Simona</v>
          </cell>
        </row>
        <row r="56">
          <cell r="M56">
            <v>3</v>
          </cell>
        </row>
        <row r="57">
          <cell r="E57" t="str">
            <v>Bielčiková Simona</v>
          </cell>
        </row>
        <row r="62">
          <cell r="E62" t="str">
            <v>Andrš Jakub</v>
          </cell>
        </row>
      </sheetData>
      <sheetData sheetId="4">
        <row r="22">
          <cell r="Y22" t="str">
            <v>Hlavín Karel</v>
          </cell>
        </row>
        <row r="23">
          <cell r="Y23" t="str">
            <v>Eška Matěj</v>
          </cell>
        </row>
        <row r="24">
          <cell r="Y24" t="str">
            <v>Tauš Matěj</v>
          </cell>
        </row>
        <row r="25">
          <cell r="Y25" t="str">
            <v>Novák Jakub</v>
          </cell>
        </row>
        <row r="26">
          <cell r="Y26" t="str">
            <v>Kureš Jakub</v>
          </cell>
        </row>
        <row r="27">
          <cell r="Y27" t="str">
            <v>Kubín Adam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03B7D74-6628-40B8-837D-3DB54355E698}" name="Tabulka1343" displayName="Tabulka1343" ref="B1:G121" totalsRowShown="0" headerRowDxfId="282" dataDxfId="281">
  <autoFilter ref="B1:G121" xr:uid="{F03B7D74-6628-40B8-837D-3DB54355E698}"/>
  <sortState xmlns:xlrd2="http://schemas.microsoft.com/office/spreadsheetml/2017/richdata2" ref="B2:G121">
    <sortCondition ref="B1:B121"/>
  </sortState>
  <tableColumns count="6">
    <tableColumn id="2" xr3:uid="{5145CB59-2552-47B2-BD2A-9A0D0428A1BB}" name="Hráč" dataDxfId="280"/>
    <tableColumn id="3" xr3:uid="{943E9268-055B-4D8A-AF31-BE49100B297D}" name="ročník" dataDxfId="279"/>
    <tableColumn id="4" xr3:uid="{3A72E734-537A-47E8-A8BF-9FACEC7977E6}" name="Klub" dataDxfId="278"/>
    <tableColumn id="5" xr3:uid="{A909D26E-FDA9-4123-8F35-35E34C2305C9}" name="kategorie" dataDxfId="277">
      <calculatedColumnFormula>IF(C2&lt;MIN('věkové kategorie'!$A$3:$A$8),"",IFERROR(INDEX('věkové kategorie'!$C$3:$C$8,MATCH(C2,'věkové kategorie'!$B$3:$B$8,-1)),""))</calculatedColumnFormula>
    </tableColumn>
    <tableColumn id="6" xr3:uid="{8ED56705-A8C2-4877-8A79-82CC801F469A}" name="skr.klubu" dataDxfId="276"/>
    <tableColumn id="7" xr3:uid="{6878A8F6-4EF7-48E7-9D46-3488E8F91617}" name="Registrovaný" dataDxfId="275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workbookViewId="0">
      <selection activeCell="I6" sqref="I6"/>
    </sheetView>
  </sheetViews>
  <sheetFormatPr defaultRowHeight="15" x14ac:dyDescent="0.2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 x14ac:dyDescent="0.25">
      <c r="A1" s="104" t="s">
        <v>0</v>
      </c>
      <c r="B1" s="105"/>
      <c r="C1" s="105"/>
      <c r="D1" s="105"/>
      <c r="E1" s="105"/>
      <c r="F1" s="106"/>
      <c r="G1" s="16"/>
    </row>
    <row r="2" spans="1:7" ht="14.45" customHeight="1" x14ac:dyDescent="0.25">
      <c r="A2" s="107"/>
      <c r="B2" s="108"/>
      <c r="C2" s="108"/>
      <c r="D2" s="108"/>
      <c r="E2" s="108"/>
      <c r="F2" s="109"/>
      <c r="G2" s="16"/>
    </row>
    <row r="3" spans="1:7" ht="14.45" customHeight="1" x14ac:dyDescent="0.25">
      <c r="A3" s="110" t="s">
        <v>1</v>
      </c>
      <c r="B3" s="111"/>
      <c r="C3" s="111"/>
      <c r="D3" s="111"/>
      <c r="E3" s="111"/>
      <c r="F3" s="112"/>
      <c r="G3" s="17"/>
    </row>
    <row r="4" spans="1:7" ht="14.45" customHeight="1" x14ac:dyDescent="0.25">
      <c r="A4" s="113"/>
      <c r="B4" s="114"/>
      <c r="C4" s="114"/>
      <c r="D4" s="114"/>
      <c r="E4" s="114"/>
      <c r="F4" s="115"/>
      <c r="G4" s="17"/>
    </row>
    <row r="5" spans="1:7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 x14ac:dyDescent="0.25">
      <c r="A6" s="36"/>
      <c r="B6" s="35" t="s">
        <v>8</v>
      </c>
      <c r="C6" s="36"/>
      <c r="D6" s="36"/>
      <c r="E6" s="36"/>
      <c r="F6" s="36"/>
      <c r="G6" s="1"/>
    </row>
    <row r="7" spans="1:7" x14ac:dyDescent="0.25">
      <c r="A7" s="4" t="s">
        <v>9</v>
      </c>
      <c r="B7" s="51" t="s">
        <v>10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stž</v>
      </c>
      <c r="F7" s="4">
        <v>1000</v>
      </c>
      <c r="G7" s="1"/>
    </row>
    <row r="8" spans="1:7" x14ac:dyDescent="0.25">
      <c r="A8" s="4" t="s">
        <v>11</v>
      </c>
      <c r="B8" s="51" t="s">
        <v>12</v>
      </c>
      <c r="C8" s="4" t="str">
        <f>IFERROR(VLOOKUP($B8,'seznam hráčů'!$B:$E,MATCH('seznam hráčů'!D$1,'seznam hráčů'!$B$1:$E$1,0),FALSE),"")</f>
        <v>T. J. Sokol Žebrák</v>
      </c>
      <c r="D8" s="4">
        <f>IFERROR(VLOOKUP($B8,'seznam hráčů'!$B:$E,MATCH('seznam hráčů'!C$1,'seznam hráčů'!$B$1:$E$1,0),FALSE),"")</f>
        <v>2010</v>
      </c>
      <c r="E8" s="4" t="str">
        <f>IFERROR(VLOOKUP($B8,'seznam hráčů'!$B:$E,MATCH('seznam hráčů'!E$1,'seznam hráčů'!$B$1:$E$1,0),FALSE),"")</f>
        <v>mlž</v>
      </c>
      <c r="F8" s="4">
        <v>970</v>
      </c>
      <c r="G8" s="1"/>
    </row>
    <row r="9" spans="1:7" x14ac:dyDescent="0.25">
      <c r="A9" s="4" t="s">
        <v>13</v>
      </c>
      <c r="B9" s="51" t="s">
        <v>14</v>
      </c>
      <c r="C9" s="4" t="str">
        <f>IFERROR(VLOOKUP($B9,'seznam hráčů'!$B:$E,MATCH('seznam hráčů'!D$1,'seznam hráčů'!$B$1:$E$1,0),FALSE),"")</f>
        <v>T. J. Sokol Hudlice</v>
      </c>
      <c r="D9" s="4">
        <f>IFERROR(VLOOKUP($B9,'seznam hráčů'!$B:$E,MATCH('seznam hráčů'!C$1,'seznam hráčů'!$B$1:$E$1,0),FALSE),"")</f>
        <v>2006</v>
      </c>
      <c r="E9" s="4" t="str">
        <f>IFERROR(VLOOKUP($B9,'seznam hráčů'!$B:$E,MATCH('seznam hráčů'!E$1,'seznam hráčů'!$B$1:$E$1,0),FALSE),"")</f>
        <v>dor</v>
      </c>
      <c r="F9" s="4">
        <v>940</v>
      </c>
      <c r="G9" s="1"/>
    </row>
    <row r="10" spans="1:7" x14ac:dyDescent="0.25">
      <c r="A10" s="4" t="s">
        <v>15</v>
      </c>
      <c r="B10" s="51" t="s">
        <v>16</v>
      </c>
      <c r="C10" s="4" t="str">
        <f>IFERROR(VLOOKUP($B10,'seznam hráčů'!$B:$E,MATCH('seznam hráčů'!D$1,'seznam hráčů'!$B$1:$E$1,0),FALSE),"")</f>
        <v>T. J. Sokol Žebrák</v>
      </c>
      <c r="D10" s="4">
        <f>IFERROR(VLOOKUP($B10,'seznam hráčů'!$B:$E,MATCH('seznam hráčů'!C$1,'seznam hráčů'!$B$1:$E$1,0),FALSE),"")</f>
        <v>2006</v>
      </c>
      <c r="E10" s="4" t="str">
        <f>IFERROR(VLOOKUP($B10,'seznam hráčů'!$B:$E,MATCH('seznam hráčů'!E$1,'seznam hráčů'!$B$1:$E$1,0),FALSE),"")</f>
        <v>dor</v>
      </c>
      <c r="F10" s="4">
        <v>910</v>
      </c>
      <c r="G10" s="1"/>
    </row>
    <row r="11" spans="1:7" x14ac:dyDescent="0.25">
      <c r="A11" s="4" t="s">
        <v>17</v>
      </c>
      <c r="B11" s="51" t="s">
        <v>18</v>
      </c>
      <c r="C11" s="4" t="str">
        <f>IFERROR(VLOOKUP($B11,'seznam hráčů'!$B:$E,MATCH('seznam hráčů'!D$1,'seznam hráčů'!$B$1:$E$1,0),FALSE),"")</f>
        <v>TJ Olešná</v>
      </c>
      <c r="D11" s="4">
        <f>IFERROR(VLOOKUP($B11,'seznam hráčů'!$B:$E,MATCH('seznam hráčů'!C$1,'seznam hráčů'!$B$1:$E$1,0),FALSE),"")</f>
        <v>2008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 x14ac:dyDescent="0.25">
      <c r="A12" s="4" t="s">
        <v>19</v>
      </c>
      <c r="B12" s="51" t="s">
        <v>20</v>
      </c>
      <c r="C12" s="4" t="str">
        <f>IFERROR(VLOOKUP($B12,'seznam hráčů'!$B:$E,MATCH('seznam hráčů'!D$1,'seznam hráčů'!$B$1:$E$1,0),FALSE),"")</f>
        <v>TJ. Lokomotiva Zdice</v>
      </c>
      <c r="D12" s="4">
        <f>IFERROR(VLOOKUP($B12,'seznam hráčů'!$B:$E,MATCH('seznam hráčů'!C$1,'seznam hráčů'!$B$1:$E$1,0),FALSE),"")</f>
        <v>2007</v>
      </c>
      <c r="E12" s="4" t="str">
        <f>IFERROR(VLOOKUP($B12,'seznam hráčů'!$B:$E,MATCH('seznam hráčů'!E$1,'seznam hráčů'!$B$1:$E$1,0),FALSE),"")</f>
        <v>stž</v>
      </c>
      <c r="F12" s="4">
        <v>850</v>
      </c>
      <c r="G12" s="1"/>
    </row>
    <row r="13" spans="1:7" x14ac:dyDescent="0.25">
      <c r="A13" s="4" t="s">
        <v>21</v>
      </c>
      <c r="B13" s="51" t="s">
        <v>22</v>
      </c>
      <c r="C13" s="4" t="str">
        <f>IFERROR(VLOOKUP($B13,'seznam hráčů'!$B:$E,MATCH('seznam hráčů'!D$1,'seznam hráčů'!$B$1:$E$1,0),FALSE),"")</f>
        <v>T. J. Sokol Hudlice</v>
      </c>
      <c r="D13" s="4">
        <f>IFERROR(VLOOKUP($B13,'seznam hráčů'!$B:$E,MATCH('seznam hráčů'!C$1,'seznam hráčů'!$B$1:$E$1,0),FALSE),"")</f>
        <v>2006</v>
      </c>
      <c r="E13" s="4" t="str">
        <f>IFERROR(VLOOKUP($B13,'seznam hráčů'!$B:$E,MATCH('seznam hráčů'!E$1,'seznam hráčů'!$B$1:$E$1,0),FALSE),"")</f>
        <v>dor</v>
      </c>
      <c r="F13" s="4">
        <v>820</v>
      </c>
      <c r="G13" s="1"/>
    </row>
    <row r="14" spans="1:7" x14ac:dyDescent="0.25">
      <c r="A14" s="4" t="s">
        <v>23</v>
      </c>
      <c r="B14" s="51" t="s">
        <v>24</v>
      </c>
      <c r="C14" s="4" t="str">
        <f>IFERROR(VLOOKUP($B14,'seznam hráčů'!$B:$E,MATCH('seznam hráčů'!D$1,'seznam hráčů'!$B$1:$E$1,0),FALSE),"")</f>
        <v>T. J. Sokol Žebrák</v>
      </c>
      <c r="D14" s="4">
        <f>IFERROR(VLOOKUP($B14,'seznam hráčů'!$B:$E,MATCH('seznam hráčů'!C$1,'seznam hráčů'!$B$1:$E$1,0),FALSE),"")</f>
        <v>2006</v>
      </c>
      <c r="E14" s="4" t="str">
        <f>IFERROR(VLOOKUP($B14,'seznam hráčů'!$B:$E,MATCH('seznam hráčů'!E$1,'seznam hráčů'!$B$1:$E$1,0),FALSE),"")</f>
        <v>dor</v>
      </c>
      <c r="F14" s="4">
        <v>790</v>
      </c>
      <c r="G14" s="1"/>
    </row>
    <row r="15" spans="1:7" x14ac:dyDescent="0.25">
      <c r="A15" s="1"/>
      <c r="B15" s="11" t="s">
        <v>25</v>
      </c>
      <c r="C15" s="1"/>
      <c r="D15" s="1"/>
      <c r="E15" s="1"/>
      <c r="F15" s="1"/>
      <c r="G15" s="1"/>
    </row>
    <row r="16" spans="1:7" x14ac:dyDescent="0.25">
      <c r="A16" s="4" t="s">
        <v>26</v>
      </c>
      <c r="B16" s="51" t="s">
        <v>27</v>
      </c>
      <c r="C16" s="4" t="str">
        <f>IFERROR(VLOOKUP($B16,'seznam hráčů'!$B:$E,MATCH('seznam hráčů'!D$1,'seznam hráčů'!$B$1:$E$1,0),FALSE),"")</f>
        <v>T. J. Sokol Králův Dvůr</v>
      </c>
      <c r="D16" s="4">
        <f>IFERROR(VLOOKUP($B16,'seznam hráčů'!$B:$E,MATCH('seznam hráčů'!C$1,'seznam hráčů'!$B$1:$E$1,0),FALSE),"")</f>
        <v>2008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 x14ac:dyDescent="0.25">
      <c r="A17" s="4" t="s">
        <v>28</v>
      </c>
      <c r="B17" s="51" t="s">
        <v>29</v>
      </c>
      <c r="C17" s="4" t="str">
        <f>IFERROR(VLOOKUP($B17,'seznam hráčů'!$B:$E,MATCH('seznam hráčů'!D$1,'seznam hráčů'!$B$1:$E$1,0),FALSE),"")</f>
        <v>T. J. Sokol Hudlice</v>
      </c>
      <c r="D17" s="4">
        <f>IFERROR(VLOOKUP($B17,'seznam hráčů'!$B:$E,MATCH('seznam hráčů'!C$1,'seznam hráčů'!$B$1:$E$1,0),FALSE),"")</f>
        <v>2006</v>
      </c>
      <c r="E17" s="4" t="str">
        <f>IFERROR(VLOOKUP($B17,'seznam hráčů'!$B:$E,MATCH('seznam hráčů'!E$1,'seznam hráčů'!$B$1:$E$1,0),FALSE),"")</f>
        <v>dor</v>
      </c>
      <c r="F17" s="4">
        <v>790</v>
      </c>
      <c r="G17" s="1"/>
    </row>
    <row r="18" spans="1:7" x14ac:dyDescent="0.25">
      <c r="A18" s="4" t="s">
        <v>30</v>
      </c>
      <c r="B18" s="51" t="s">
        <v>31</v>
      </c>
      <c r="C18" s="4" t="str">
        <f>IFERROR(VLOOKUP($B18,'seznam hráčů'!$B:$E,MATCH('seznam hráčů'!D$1,'seznam hráčů'!$B$1:$E$1,0),FALSE),"")</f>
        <v>T. J. Sokol Žebrák</v>
      </c>
      <c r="D18" s="4">
        <f>IFERROR(VLOOKUP($B18,'seznam hráčů'!$B:$E,MATCH('seznam hráčů'!C$1,'seznam hráčů'!$B$1:$E$1,0),FALSE),"")</f>
        <v>2007</v>
      </c>
      <c r="E18" s="4" t="str">
        <f>IFERROR(VLOOKUP($B18,'seznam hráčů'!$B:$E,MATCH('seznam hráčů'!E$1,'seznam hráčů'!$B$1:$E$1,0),FALSE),"")</f>
        <v>stž</v>
      </c>
      <c r="F18" s="4">
        <v>760</v>
      </c>
      <c r="G18" s="1"/>
    </row>
    <row r="19" spans="1:7" x14ac:dyDescent="0.25">
      <c r="A19" s="4" t="s">
        <v>32</v>
      </c>
      <c r="B19" s="13" t="s">
        <v>33</v>
      </c>
      <c r="C19" s="4" t="str">
        <f>IFERROR(VLOOKUP($B19,'seznam hráčů'!$B:$E,MATCH('seznam hráčů'!D$1,'seznam hráčů'!$B$1:$E$1,0),FALSE),"")</f>
        <v>TJ Praskolesy</v>
      </c>
      <c r="D19" s="4">
        <f>IFERROR(VLOOKUP($B19,'seznam hráčů'!$B:$E,MATCH('seznam hráčů'!C$1,'seznam hráčů'!$B$1:$E$1,0),FALSE),"")</f>
        <v>2008</v>
      </c>
      <c r="E19" s="4" t="str">
        <f>IFERROR(VLOOKUP($B19,'seznam hráčů'!$B:$E,MATCH('seznam hráčů'!E$1,'seznam hráčů'!$B$1:$E$1,0),FALSE),"")</f>
        <v>stž</v>
      </c>
      <c r="F19" s="4">
        <v>730</v>
      </c>
      <c r="G19" s="1"/>
    </row>
    <row r="20" spans="1:7" x14ac:dyDescent="0.25">
      <c r="A20" s="4" t="s">
        <v>34</v>
      </c>
      <c r="B20" s="51" t="s">
        <v>35</v>
      </c>
      <c r="C20" s="4" t="str">
        <f>IFERROR(VLOOKUP($B20,'seznam hráčů'!$B:$E,MATCH('seznam hráčů'!D$1,'seznam hráčů'!$B$1:$E$1,0),FALSE),"")</f>
        <v>TJ Olešná</v>
      </c>
      <c r="D20" s="4">
        <f>IFERROR(VLOOKUP($B20,'seznam hráčů'!$B:$E,MATCH('seznam hráčů'!C$1,'seznam hráčů'!$B$1:$E$1,0),FALSE),"")</f>
        <v>2008</v>
      </c>
      <c r="E20" s="4" t="str">
        <f>IFERROR(VLOOKUP($B20,'seznam hráčů'!$B:$E,MATCH('seznam hráčů'!E$1,'seznam hráčů'!$B$1:$E$1,0),FALSE),"")</f>
        <v>stž</v>
      </c>
      <c r="F20" s="4">
        <v>700</v>
      </c>
      <c r="G20" s="1"/>
    </row>
    <row r="21" spans="1:7" x14ac:dyDescent="0.25">
      <c r="A21" s="4" t="s">
        <v>36</v>
      </c>
      <c r="B21" s="51" t="s">
        <v>37</v>
      </c>
      <c r="C21" s="4" t="str">
        <f>IFERROR(VLOOKUP($B21,'seznam hráčů'!$B:$E,MATCH('seznam hráčů'!D$1,'seznam hráčů'!$B$1:$E$1,0),FALSE),"")</f>
        <v>TJ Praskolesy</v>
      </c>
      <c r="D21" s="4">
        <f>IFERROR(VLOOKUP($B21,'seznam hráčů'!$B:$E,MATCH('seznam hráčů'!C$1,'seznam hráčů'!$B$1:$E$1,0),FALSE),"")</f>
        <v>2007</v>
      </c>
      <c r="E21" s="4" t="str">
        <f>IFERROR(VLOOKUP($B21,'seznam hráčů'!$B:$E,MATCH('seznam hráčů'!E$1,'seznam hráčů'!$B$1:$E$1,0),FALSE),"")</f>
        <v>stž</v>
      </c>
      <c r="F21" s="4">
        <v>670</v>
      </c>
      <c r="G21" s="1"/>
    </row>
    <row r="22" spans="1:7" x14ac:dyDescent="0.25">
      <c r="A22" s="4" t="s">
        <v>38</v>
      </c>
      <c r="B22" s="13" t="s">
        <v>326</v>
      </c>
      <c r="C22" s="4" t="str">
        <f>IFERROR(VLOOKUP($B22,'seznam hráčů'!$B:$E,MATCH('seznam hráčů'!D$1,'seznam hráčů'!$B$1:$E$1,0),FALSE),"")</f>
        <v>T. J. Sokol Králův Dvůr</v>
      </c>
      <c r="D22" s="4">
        <f>IFERROR(VLOOKUP($B22,'seznam hráčů'!$B:$E,MATCH('seznam hráčů'!C$1,'seznam hráčů'!$B$1:$E$1,0),FALSE),"")</f>
        <v>2010</v>
      </c>
      <c r="E22" s="4" t="str">
        <f>IFERROR(VLOOKUP($B22,'seznam hráčů'!$B:$E,MATCH('seznam hráčů'!E$1,'seznam hráčů'!$B$1:$E$1,0),FALSE),"")</f>
        <v>mlž</v>
      </c>
      <c r="F22" s="4">
        <v>640</v>
      </c>
      <c r="G22" s="1"/>
    </row>
    <row r="23" spans="1:7" x14ac:dyDescent="0.25">
      <c r="A23" s="4" t="s">
        <v>40</v>
      </c>
      <c r="B23" s="51" t="s">
        <v>41</v>
      </c>
      <c r="C23" s="4" t="str">
        <f>IFERROR(VLOOKUP($B23,'seznam hráčů'!$B:$E,MATCH('seznam hráčů'!D$1,'seznam hráčů'!$B$1:$E$1,0),FALSE),"")</f>
        <v>TJ Olešná</v>
      </c>
      <c r="D23" s="4">
        <f>IFERROR(VLOOKUP($B23,'seznam hráčů'!$B:$E,MATCH('seznam hráčů'!C$1,'seznam hráčů'!$B$1:$E$1,0),FALSE),"")</f>
        <v>2006</v>
      </c>
      <c r="E23" s="4" t="str">
        <f>IFERROR(VLOOKUP($B23,'seznam hráčů'!$B:$E,MATCH('seznam hráčů'!E$1,'seznam hráčů'!$B$1:$E$1,0),FALSE),"")</f>
        <v>dor</v>
      </c>
      <c r="F23" s="4">
        <v>610</v>
      </c>
      <c r="G23" s="1"/>
    </row>
    <row r="24" spans="1:7" x14ac:dyDescent="0.25">
      <c r="A24" s="1"/>
      <c r="B24" s="11" t="s">
        <v>42</v>
      </c>
      <c r="C24" s="1"/>
      <c r="D24" s="1"/>
      <c r="E24" s="1"/>
      <c r="F24" s="1"/>
      <c r="G24" s="1"/>
    </row>
    <row r="25" spans="1:7" x14ac:dyDescent="0.25">
      <c r="A25" s="4" t="s">
        <v>43</v>
      </c>
      <c r="B25" s="51" t="s">
        <v>44</v>
      </c>
      <c r="C25" s="4" t="str">
        <f>IFERROR(VLOOKUP($B25,'seznam hráčů'!$B:$E,MATCH('seznam hráčů'!D$1,'seznam hráčů'!$B$1:$E$1,0),FALSE),"")</f>
        <v>T. J. Sokol Žebrák</v>
      </c>
      <c r="D25" s="4">
        <f>IFERROR(VLOOKUP($B25,'seznam hráčů'!$B:$E,MATCH('seznam hráčů'!C$1,'seznam hráčů'!$B$1:$E$1,0),FALSE),"")</f>
        <v>2006</v>
      </c>
      <c r="E25" s="4" t="str">
        <f>IFERROR(VLOOKUP($B25,'seznam hráčů'!$B:$E,MATCH('seznam hráčů'!E$1,'seznam hráčů'!$B$1:$E$1,0),FALSE),"")</f>
        <v>dor</v>
      </c>
      <c r="F25" s="4">
        <v>640</v>
      </c>
      <c r="G25" s="1"/>
    </row>
    <row r="26" spans="1:7" x14ac:dyDescent="0.25">
      <c r="A26" s="4" t="s">
        <v>45</v>
      </c>
      <c r="B26" s="51" t="s">
        <v>46</v>
      </c>
      <c r="C26" s="4" t="str">
        <f>IFERROR(VLOOKUP($B26,'seznam hráčů'!$B:$E,MATCH('seznam hráčů'!D$1,'seznam hráčů'!$B$1:$E$1,0),FALSE),"")</f>
        <v>TJ Litavan Libomyšl</v>
      </c>
      <c r="D26" s="4">
        <f>IFERROR(VLOOKUP($B26,'seznam hráčů'!$B:$E,MATCH('seznam hráčů'!C$1,'seznam hráčů'!$B$1:$E$1,0),FALSE),"")</f>
        <v>2009</v>
      </c>
      <c r="E26" s="4" t="str">
        <f>IFERROR(VLOOKUP($B26,'seznam hráčů'!$B:$E,MATCH('seznam hráčů'!E$1,'seznam hráčů'!$B$1:$E$1,0),FALSE),"")</f>
        <v>mlž</v>
      </c>
      <c r="F26" s="4">
        <v>610</v>
      </c>
      <c r="G26" s="1"/>
    </row>
    <row r="27" spans="1:7" x14ac:dyDescent="0.25">
      <c r="A27" s="4" t="s">
        <v>47</v>
      </c>
      <c r="B27" s="51" t="s">
        <v>48</v>
      </c>
      <c r="C27" s="4" t="str">
        <f>IFERROR(VLOOKUP($B27,'seznam hráčů'!$B:$E,MATCH('seznam hráčů'!D$1,'seznam hráčů'!$B$1:$E$1,0),FALSE),"")</f>
        <v>T. J. Sokol Žebrák</v>
      </c>
      <c r="D27" s="4">
        <f>IFERROR(VLOOKUP($B27,'seznam hráčů'!$B:$E,MATCH('seznam hráčů'!C$1,'seznam hráčů'!$B$1:$E$1,0),FALSE),"")</f>
        <v>2007</v>
      </c>
      <c r="E27" s="4" t="str">
        <f>IFERROR(VLOOKUP($B27,'seznam hráčů'!$B:$E,MATCH('seznam hráčů'!E$1,'seznam hráčů'!$B$1:$E$1,0),FALSE),"")</f>
        <v>stž</v>
      </c>
      <c r="F27" s="4">
        <v>580</v>
      </c>
      <c r="G27" s="1"/>
    </row>
    <row r="28" spans="1:7" x14ac:dyDescent="0.25">
      <c r="A28" s="4" t="s">
        <v>49</v>
      </c>
      <c r="B28" s="51" t="s">
        <v>50</v>
      </c>
      <c r="C28" s="4" t="str">
        <f>IFERROR(VLOOKUP($B28,'seznam hráčů'!$B:$E,MATCH('seznam hráčů'!D$1,'seznam hráčů'!$B$1:$E$1,0),FALSE),"")</f>
        <v>T. J. Sokol Hořovice</v>
      </c>
      <c r="D28" s="4">
        <f>IFERROR(VLOOKUP($B28,'seznam hráčů'!$B:$E,MATCH('seznam hráčů'!C$1,'seznam hráčů'!$B$1:$E$1,0),FALSE),"")</f>
        <v>2009</v>
      </c>
      <c r="E28" s="4" t="str">
        <f>IFERROR(VLOOKUP($B28,'seznam hráčů'!$B:$E,MATCH('seznam hráčů'!E$1,'seznam hráčů'!$B$1:$E$1,0),FALSE),"")</f>
        <v>mlž</v>
      </c>
      <c r="F28" s="4">
        <v>550</v>
      </c>
      <c r="G28" s="1"/>
    </row>
    <row r="29" spans="1:7" x14ac:dyDescent="0.25">
      <c r="A29" s="4" t="s">
        <v>51</v>
      </c>
      <c r="B29" s="51" t="s">
        <v>52</v>
      </c>
      <c r="C29" s="4" t="str">
        <f>IFERROR(VLOOKUP($B29,'seznam hráčů'!$B:$E,MATCH('seznam hráčů'!D$1,'seznam hráčů'!$B$1:$E$1,0),FALSE),"")</f>
        <v>TJ Olešná</v>
      </c>
      <c r="D29" s="4">
        <f>IFERROR(VLOOKUP($B29,'seznam hráčů'!$B:$E,MATCH('seznam hráčů'!C$1,'seznam hráčů'!$B$1:$E$1,0),FALSE),"")</f>
        <v>2006</v>
      </c>
      <c r="E29" s="4" t="str">
        <f>IFERROR(VLOOKUP($B29,'seznam hráčů'!$B:$E,MATCH('seznam hráčů'!E$1,'seznam hráčů'!$B$1:$E$1,0),FALSE),"")</f>
        <v>dor</v>
      </c>
      <c r="F29" s="4">
        <v>530</v>
      </c>
      <c r="G29" s="1"/>
    </row>
    <row r="30" spans="1:7" x14ac:dyDescent="0.25">
      <c r="A30" s="4" t="s">
        <v>53</v>
      </c>
      <c r="B30" s="51" t="s">
        <v>54</v>
      </c>
      <c r="C30" s="4" t="str">
        <f>IFERROR(VLOOKUP($B30,'seznam hráčů'!$B:$E,MATCH('seznam hráčů'!D$1,'seznam hráčů'!$B$1:$E$1,0),FALSE),"")</f>
        <v>TJ Olešná</v>
      </c>
      <c r="D30" s="4">
        <f>IFERROR(VLOOKUP($B30,'seznam hráčů'!$B:$E,MATCH('seznam hráčů'!C$1,'seznam hráčů'!$B$1:$E$1,0),FALSE),"")</f>
        <v>2007</v>
      </c>
      <c r="E30" s="4" t="str">
        <f>IFERROR(VLOOKUP($B30,'seznam hráčů'!$B:$E,MATCH('seznam hráčů'!E$1,'seznam hráčů'!$B$1:$E$1,0),FALSE),"")</f>
        <v>stž</v>
      </c>
      <c r="F30" s="4">
        <v>510</v>
      </c>
      <c r="G30" s="1"/>
    </row>
    <row r="31" spans="1:7" x14ac:dyDescent="0.25">
      <c r="A31" s="4" t="s">
        <v>55</v>
      </c>
      <c r="B31" s="51" t="s">
        <v>56</v>
      </c>
      <c r="C31" s="4" t="str">
        <f>IFERROR(VLOOKUP($B31,'seznam hráčů'!$B:$E,MATCH('seznam hráčů'!D$1,'seznam hráčů'!$B$1:$E$1,0),FALSE),"")</f>
        <v>T. J. Sokol Hudlice</v>
      </c>
      <c r="D31" s="4">
        <f>IFERROR(VLOOKUP($B31,'seznam hráčů'!$B:$E,MATCH('seznam hráčů'!C$1,'seznam hráčů'!$B$1:$E$1,0),FALSE),"")</f>
        <v>2007</v>
      </c>
      <c r="E31" s="4" t="str">
        <f>IFERROR(VLOOKUP($B31,'seznam hráčů'!$B:$E,MATCH('seznam hráčů'!E$1,'seznam hráčů'!$B$1:$E$1,0),FALSE),"")</f>
        <v>stž</v>
      </c>
      <c r="F31" s="4">
        <v>490</v>
      </c>
      <c r="G31" s="1"/>
    </row>
    <row r="32" spans="1:7" x14ac:dyDescent="0.25">
      <c r="A32" s="1"/>
      <c r="B32" s="11" t="s">
        <v>57</v>
      </c>
      <c r="C32" s="1"/>
      <c r="D32" s="1"/>
      <c r="E32" s="1"/>
      <c r="F32" s="1"/>
      <c r="G32" s="1"/>
    </row>
    <row r="33" spans="1:7" x14ac:dyDescent="0.25">
      <c r="A33" s="4" t="s">
        <v>58</v>
      </c>
      <c r="B33" s="13" t="s">
        <v>59</v>
      </c>
      <c r="C33" s="4" t="str">
        <f>IFERROR(VLOOKUP($B33,'seznam hráčů'!$B:$E,MATCH('seznam hráčů'!D$1,'seznam hráčů'!$B$1:$E$1,0),FALSE),"")</f>
        <v>T. J. Sokol Hudlice</v>
      </c>
      <c r="D33" s="4">
        <f>IFERROR(VLOOKUP($B33,'seznam hráčů'!$B:$E,MATCH('seznam hráčů'!C$1,'seznam hráčů'!$B$1:$E$1,0),FALSE),"")</f>
        <v>2009</v>
      </c>
      <c r="E33" s="4" t="str">
        <f>IFERROR(VLOOKUP($B33,'seznam hráčů'!$B:$E,MATCH('seznam hráčů'!E$1,'seznam hráčů'!$B$1:$E$1,0),FALSE),"")</f>
        <v>mlž</v>
      </c>
      <c r="F33" s="4">
        <v>490</v>
      </c>
      <c r="G33" s="1"/>
    </row>
    <row r="34" spans="1:7" x14ac:dyDescent="0.25">
      <c r="A34" s="4" t="s">
        <v>60</v>
      </c>
      <c r="B34" s="13" t="s">
        <v>61</v>
      </c>
      <c r="C34" s="4" t="str">
        <f>IFERROR(VLOOKUP($B34,'seznam hráčů'!$B:$E,MATCH('seznam hráčů'!D$1,'seznam hráčů'!$B$1:$E$1,0),FALSE),"")</f>
        <v>T. J. Sokol Hudlice</v>
      </c>
      <c r="D34" s="4">
        <f>IFERROR(VLOOKUP($B34,'seznam hráčů'!$B:$E,MATCH('seznam hráčů'!C$1,'seznam hráčů'!$B$1:$E$1,0),FALSE),"")</f>
        <v>2008</v>
      </c>
      <c r="E34" s="4" t="str">
        <f>IFERROR(VLOOKUP($B34,'seznam hráčů'!$B:$E,MATCH('seznam hráčů'!E$1,'seznam hráčů'!$B$1:$E$1,0),FALSE),"")</f>
        <v>stž</v>
      </c>
      <c r="F34" s="4">
        <v>470</v>
      </c>
      <c r="G34" s="1"/>
    </row>
    <row r="35" spans="1:7" x14ac:dyDescent="0.25">
      <c r="A35" s="4" t="s">
        <v>62</v>
      </c>
      <c r="B35" s="13" t="s">
        <v>63</v>
      </c>
      <c r="C35" s="4" t="str">
        <f>IFERROR(VLOOKUP($B35,'seznam hráčů'!$B:$E,MATCH('seznam hráčů'!D$1,'seznam hráčů'!$B$1:$E$1,0),FALSE),"")</f>
        <v>T. J. Sokol Hořovice</v>
      </c>
      <c r="D35" s="4">
        <f>IFERROR(VLOOKUP($B35,'seznam hráčů'!$B:$E,MATCH('seznam hráčů'!C$1,'seznam hráčů'!$B$1:$E$1,0),FALSE),"")</f>
        <v>2006</v>
      </c>
      <c r="E35" s="4" t="str">
        <f>IFERROR(VLOOKUP($B35,'seznam hráčů'!$B:$E,MATCH('seznam hráčů'!E$1,'seznam hráčů'!$B$1:$E$1,0),FALSE),"")</f>
        <v>dor</v>
      </c>
      <c r="F35" s="4">
        <v>450</v>
      </c>
      <c r="G35" s="1"/>
    </row>
    <row r="36" spans="1:7" x14ac:dyDescent="0.25">
      <c r="A36" s="4" t="s">
        <v>64</v>
      </c>
      <c r="B36" s="51" t="s">
        <v>65</v>
      </c>
      <c r="C36" s="4" t="str">
        <f>IFERROR(VLOOKUP($B36,'seznam hráčů'!$B:$E,MATCH('seznam hráčů'!D$1,'seznam hráčů'!$B$1:$E$1,0),FALSE),"")</f>
        <v>TJ Praskolesy</v>
      </c>
      <c r="D36" s="4">
        <f>IFERROR(VLOOKUP($B36,'seznam hráčů'!$B:$E,MATCH('seznam hráčů'!C$1,'seznam hráčů'!$B$1:$E$1,0),FALSE),"")</f>
        <v>2006</v>
      </c>
      <c r="E36" s="4" t="str">
        <f>IFERROR(VLOOKUP($B36,'seznam hráčů'!$B:$E,MATCH('seznam hráčů'!E$1,'seznam hráčů'!$B$1:$E$1,0),FALSE),"")</f>
        <v>dor</v>
      </c>
      <c r="F36" s="4">
        <v>430</v>
      </c>
      <c r="G36" s="1"/>
    </row>
    <row r="37" spans="1:7" x14ac:dyDescent="0.25">
      <c r="A37" s="4" t="s">
        <v>66</v>
      </c>
      <c r="B37" s="51" t="s">
        <v>67</v>
      </c>
      <c r="C37" s="4" t="str">
        <f>IFERROR(VLOOKUP($B37,'seznam hráčů'!$B:$E,MATCH('seznam hráčů'!D$1,'seznam hráčů'!$B$1:$E$1,0),FALSE),"")</f>
        <v>T. J. Sokol Hořovice</v>
      </c>
      <c r="D37" s="4">
        <f>IFERROR(VLOOKUP($B37,'seznam hráčů'!$B:$E,MATCH('seznam hráčů'!C$1,'seznam hráčů'!$B$1:$E$1,0),FALSE),"")</f>
        <v>2010</v>
      </c>
      <c r="E37" s="4" t="str">
        <f>IFERROR(VLOOKUP($B37,'seznam hráčů'!$B:$E,MATCH('seznam hráčů'!E$1,'seznam hráčů'!$B$1:$E$1,0),FALSE),"")</f>
        <v>mlž</v>
      </c>
      <c r="F37" s="4">
        <v>410</v>
      </c>
      <c r="G37" s="1"/>
    </row>
    <row r="38" spans="1:7" x14ac:dyDescent="0.25">
      <c r="A38" s="4" t="s">
        <v>68</v>
      </c>
      <c r="B38" s="51" t="s">
        <v>69</v>
      </c>
      <c r="C38" s="4" t="str">
        <f>IFERROR(VLOOKUP($B38,'seznam hráčů'!$B:$E,MATCH('seznam hráčů'!D$1,'seznam hráčů'!$B$1:$E$1,0),FALSE),"")</f>
        <v>TJ Olešná</v>
      </c>
      <c r="D38" s="4">
        <f>IFERROR(VLOOKUP($B38,'seznam hráčů'!$B:$E,MATCH('seznam hráčů'!C$1,'seznam hráčů'!$B$1:$E$1,0),FALSE),"")</f>
        <v>2007</v>
      </c>
      <c r="E38" s="4" t="str">
        <f>IFERROR(VLOOKUP($B38,'seznam hráčů'!$B:$E,MATCH('seznam hráčů'!E$1,'seznam hráčů'!$B$1:$E$1,0),FALSE),"")</f>
        <v>stž</v>
      </c>
      <c r="F38" s="4">
        <v>390</v>
      </c>
      <c r="G38" s="1"/>
    </row>
    <row r="39" spans="1:7" x14ac:dyDescent="0.25">
      <c r="A39" s="1"/>
      <c r="B39" s="11" t="s">
        <v>70</v>
      </c>
      <c r="C39" s="1"/>
      <c r="D39" s="1"/>
      <c r="E39" s="1"/>
      <c r="F39" s="1"/>
      <c r="G39" s="1"/>
    </row>
    <row r="40" spans="1:7" x14ac:dyDescent="0.25">
      <c r="A40" s="4" t="s">
        <v>71</v>
      </c>
      <c r="B40" s="13" t="s">
        <v>72</v>
      </c>
      <c r="C40" s="4" t="str">
        <f>IFERROR(VLOOKUP($B40,'seznam hráčů'!$B:$E,MATCH('seznam hráčů'!D$1,'seznam hráčů'!$B$1:$E$1,0),FALSE),"")</f>
        <v>T. J. Sokol Králův Dvůr</v>
      </c>
      <c r="D40" s="4">
        <f>IFERROR(VLOOKUP($B40,'seznam hráčů'!$B:$E,MATCH('seznam hráčů'!C$1,'seznam hráčů'!$B$1:$E$1,0),FALSE),"")</f>
        <v>2009</v>
      </c>
      <c r="E40" s="4" t="str">
        <f>IFERROR(VLOOKUP($B40,'seznam hráčů'!$B:$E,MATCH('seznam hráčů'!E$1,'seznam hráčů'!$B$1:$E$1,0),FALSE),"")</f>
        <v>mlž</v>
      </c>
      <c r="F40" s="4">
        <v>370</v>
      </c>
      <c r="G40" s="1"/>
    </row>
    <row r="41" spans="1:7" x14ac:dyDescent="0.25">
      <c r="A41" s="4" t="s">
        <v>73</v>
      </c>
      <c r="B41" s="51" t="s">
        <v>74</v>
      </c>
      <c r="C41" s="4" t="str">
        <f>IFERROR(VLOOKUP($B41,'seznam hráčů'!$B:$E,MATCH('seznam hráčů'!D$1,'seznam hráčů'!$B$1:$E$1,0),FALSE),"")</f>
        <v>T. J. Sokol Žebrák</v>
      </c>
      <c r="D41" s="4">
        <f>IFERROR(VLOOKUP($B41,'seznam hráčů'!$B:$E,MATCH('seznam hráčů'!C$1,'seznam hráčů'!$B$1:$E$1,0),FALSE),"")</f>
        <v>2007</v>
      </c>
      <c r="E41" s="4" t="str">
        <f>IFERROR(VLOOKUP($B41,'seznam hráčů'!$B:$E,MATCH('seznam hráčů'!E$1,'seznam hráčů'!$B$1:$E$1,0),FALSE),"")</f>
        <v>stž</v>
      </c>
      <c r="F41" s="4">
        <v>350</v>
      </c>
      <c r="G41" s="1"/>
    </row>
    <row r="42" spans="1:7" x14ac:dyDescent="0.25">
      <c r="A42" s="4" t="s">
        <v>75</v>
      </c>
      <c r="B42" s="13" t="s">
        <v>76</v>
      </c>
      <c r="C42" s="4" t="str">
        <f>IFERROR(VLOOKUP($B42,'seznam hráčů'!$B:$E,MATCH('seznam hráčů'!D$1,'seznam hráčů'!$B$1:$E$1,0),FALSE),"")</f>
        <v>T. J. Sokol Králův Dvůr</v>
      </c>
      <c r="D42" s="4">
        <f>IFERROR(VLOOKUP($B42,'seznam hráčů'!$B:$E,MATCH('seznam hráčů'!C$1,'seznam hráčů'!$B$1:$E$1,0),FALSE),"")</f>
        <v>2008</v>
      </c>
      <c r="E42" s="4" t="str">
        <f>IFERROR(VLOOKUP($B42,'seznam hráčů'!$B:$E,MATCH('seznam hráčů'!E$1,'seznam hráčů'!$B$1:$E$1,0),FALSE),"")</f>
        <v>stž</v>
      </c>
      <c r="F42" s="4">
        <v>330</v>
      </c>
      <c r="G42" s="1"/>
    </row>
    <row r="43" spans="1:7" x14ac:dyDescent="0.25">
      <c r="A43" s="4" t="s">
        <v>77</v>
      </c>
      <c r="B43" s="13" t="s">
        <v>78</v>
      </c>
      <c r="C43" s="4" t="str">
        <f>IFERROR(VLOOKUP($B43,'seznam hráčů'!$B:$E,MATCH('seznam hráčů'!D$1,'seznam hráčů'!$B$1:$E$1,0),FALSE),"")</f>
        <v>T. J. Sokol Králův Dvůr</v>
      </c>
      <c r="D43" s="4">
        <f>IFERROR(VLOOKUP($B43,'seznam hráčů'!$B:$E,MATCH('seznam hráčů'!C$1,'seznam hráčů'!$B$1:$E$1,0),FALSE),"")</f>
        <v>2009</v>
      </c>
      <c r="E43" s="4" t="str">
        <f>IFERROR(VLOOKUP($B43,'seznam hráčů'!$B:$E,MATCH('seznam hráčů'!E$1,'seznam hráčů'!$B$1:$E$1,0),FALSE),"")</f>
        <v>mlž</v>
      </c>
      <c r="F43" s="4">
        <v>310</v>
      </c>
      <c r="G43" s="1"/>
    </row>
    <row r="44" spans="1:7" x14ac:dyDescent="0.25">
      <c r="A44" s="4" t="s">
        <v>79</v>
      </c>
      <c r="B44" s="51" t="s">
        <v>80</v>
      </c>
      <c r="C44" s="4" t="str">
        <f>IFERROR(VLOOKUP($B44,'seznam hráčů'!$B:$E,MATCH('seznam hráčů'!D$1,'seznam hráčů'!$B$1:$E$1,0),FALSE),"")</f>
        <v>TJ Praskolesy</v>
      </c>
      <c r="D44" s="4">
        <f>IFERROR(VLOOKUP($B44,'seznam hráčů'!$B:$E,MATCH('seznam hráčů'!C$1,'seznam hráčů'!$B$1:$E$1,0),FALSE),"")</f>
        <v>2012</v>
      </c>
      <c r="E44" s="4" t="str">
        <f>IFERROR(VLOOKUP($B44,'seznam hráčů'!$B:$E,MATCH('seznam hráčů'!E$1,'seznam hráčů'!$B$1:$E$1,0),FALSE),"")</f>
        <v>nmlž</v>
      </c>
      <c r="F44" s="4">
        <v>300</v>
      </c>
      <c r="G44" s="1"/>
    </row>
    <row r="45" spans="1:7" x14ac:dyDescent="0.25">
      <c r="A45" s="4" t="s">
        <v>81</v>
      </c>
      <c r="B45" s="51" t="s">
        <v>82</v>
      </c>
      <c r="C45" s="4" t="str">
        <f>IFERROR(VLOOKUP($B45,'seznam hráčů'!$B:$E,MATCH('seznam hráčů'!D$1,'seznam hráčů'!$B$1:$E$1,0),FALSE),"")</f>
        <v>T. J. Sokol Žebrák</v>
      </c>
      <c r="D45" s="4">
        <f>IFERROR(VLOOKUP($B45,'seznam hráčů'!$B:$E,MATCH('seznam hráčů'!C$1,'seznam hráčů'!$B$1:$E$1,0),FALSE),"")</f>
        <v>2006</v>
      </c>
      <c r="E45" s="4" t="str">
        <f>IFERROR(VLOOKUP($B45,'seznam hráčů'!$B:$E,MATCH('seznam hráčů'!E$1,'seznam hráčů'!$B$1:$E$1,0),FALSE),"")</f>
        <v>dor</v>
      </c>
      <c r="F45" s="4">
        <v>290</v>
      </c>
      <c r="G45" s="1"/>
    </row>
    <row r="46" spans="1:7" x14ac:dyDescent="0.25">
      <c r="A46" s="1"/>
      <c r="B46" s="2"/>
      <c r="C46" s="1"/>
      <c r="D46" s="1"/>
      <c r="E46" s="1"/>
      <c r="F46" s="1"/>
      <c r="G46" s="1"/>
    </row>
    <row r="47" spans="1:7" x14ac:dyDescent="0.25">
      <c r="A47" s="1"/>
      <c r="B47" s="2"/>
      <c r="C47" s="1"/>
      <c r="D47" s="1"/>
      <c r="E47" s="1"/>
      <c r="F47" s="1"/>
      <c r="G47" s="1"/>
    </row>
    <row r="48" spans="1:7" x14ac:dyDescent="0.25">
      <c r="A48" s="1"/>
      <c r="B48" s="2"/>
      <c r="C48" s="1"/>
      <c r="D48" s="1"/>
      <c r="E48" s="1"/>
      <c r="F48" s="1"/>
      <c r="G48" s="1"/>
    </row>
    <row r="49" spans="1:7" x14ac:dyDescent="0.25">
      <c r="A49" s="1"/>
      <c r="B49" s="2"/>
      <c r="C49" s="2"/>
      <c r="D49" s="1"/>
      <c r="E49" s="1"/>
      <c r="F49" s="1"/>
      <c r="G49" s="1"/>
    </row>
    <row r="50" spans="1:7" x14ac:dyDescent="0.25">
      <c r="A50" s="1"/>
      <c r="B50" s="2"/>
      <c r="C50" s="2"/>
      <c r="D50" s="1"/>
      <c r="E50" s="1"/>
      <c r="F50" s="1"/>
      <c r="G50" s="1"/>
    </row>
    <row r="51" spans="1:7" x14ac:dyDescent="0.25">
      <c r="A51" s="1"/>
      <c r="B51" s="2"/>
      <c r="C51" s="2"/>
      <c r="D51" s="1"/>
      <c r="E51" s="1"/>
      <c r="F51" s="1"/>
      <c r="G51" s="1"/>
    </row>
    <row r="52" spans="1:7" x14ac:dyDescent="0.25">
      <c r="A52" s="1"/>
      <c r="B52" s="12" t="s">
        <v>83</v>
      </c>
      <c r="C52" s="2"/>
      <c r="D52" s="1"/>
      <c r="E52" s="1"/>
      <c r="F52" s="1"/>
      <c r="G52" s="1"/>
    </row>
    <row r="53" spans="1:7" x14ac:dyDescent="0.25">
      <c r="A53" s="1"/>
    </row>
    <row r="54" spans="1:7" x14ac:dyDescent="0.25">
      <c r="B54" s="13" t="s">
        <v>84</v>
      </c>
      <c r="C54" s="49"/>
    </row>
    <row r="55" spans="1:7" x14ac:dyDescent="0.25">
      <c r="B55" s="13" t="s">
        <v>85</v>
      </c>
      <c r="C55" s="15"/>
    </row>
    <row r="56" spans="1:7" x14ac:dyDescent="0.25">
      <c r="B56" s="13" t="s">
        <v>86</v>
      </c>
      <c r="C56" s="8"/>
    </row>
    <row r="57" spans="1:7" x14ac:dyDescent="0.25">
      <c r="B57" s="13" t="s">
        <v>87</v>
      </c>
      <c r="C57" s="10"/>
    </row>
    <row r="59" spans="1:7" x14ac:dyDescent="0.25">
      <c r="B59" s="13" t="s">
        <v>88</v>
      </c>
      <c r="C59" s="13"/>
    </row>
    <row r="60" spans="1:7" x14ac:dyDescent="0.25">
      <c r="B60" s="13" t="s">
        <v>89</v>
      </c>
      <c r="C60" s="13"/>
    </row>
  </sheetData>
  <mergeCells count="2">
    <mergeCell ref="A1:F2"/>
    <mergeCell ref="A3:F4"/>
  </mergeCells>
  <phoneticPr fontId="8" type="noConversion"/>
  <conditionalFormatting sqref="E7:E46">
    <cfRule type="cellIs" dxfId="274" priority="1" operator="equal">
      <formula>"dor"</formula>
    </cfRule>
    <cfRule type="cellIs" dxfId="273" priority="2" operator="equal">
      <formula>"stž"</formula>
    </cfRule>
    <cfRule type="cellIs" dxfId="272" priority="3" operator="equal">
      <formula>"mlž"</formula>
    </cfRule>
    <cfRule type="cellIs" dxfId="271" priority="4" operator="equal">
      <formula>"nmlž"</formula>
    </cfRule>
  </conditionalFormatting>
  <pageMargins left="0.7" right="0.7" top="0.78740157499999996" bottom="0.78740157499999996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A8A95-6721-48BE-AA92-FB202F4E1F2F}">
  <dimension ref="A1:K52"/>
  <sheetViews>
    <sheetView topLeftCell="A19" zoomScaleNormal="100" workbookViewId="0">
      <selection activeCell="A34" sqref="A34:XFD34"/>
    </sheetView>
  </sheetViews>
  <sheetFormatPr defaultRowHeight="15" x14ac:dyDescent="0.25"/>
  <cols>
    <col min="1" max="1" width="8.42578125" customWidth="1"/>
    <col min="2" max="2" width="21.140625" style="59" customWidth="1"/>
    <col min="3" max="3" width="6.5703125" customWidth="1"/>
    <col min="4" max="4" width="11.7109375" customWidth="1"/>
    <col min="5" max="7" width="7.140625" customWidth="1"/>
    <col min="8" max="8" width="7.140625" style="18" customWidth="1"/>
    <col min="9" max="10" width="7.140625" customWidth="1"/>
    <col min="11" max="11" width="9.5703125" customWidth="1"/>
  </cols>
  <sheetData>
    <row r="1" spans="1:11" ht="14.45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14.45" customHeight="1" x14ac:dyDescent="0.25">
      <c r="A3" s="113" t="s">
        <v>153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3" t="s">
        <v>2</v>
      </c>
      <c r="B4" s="3" t="s">
        <v>124</v>
      </c>
      <c r="C4" s="3" t="s">
        <v>5</v>
      </c>
      <c r="D4" s="3" t="s">
        <v>4</v>
      </c>
      <c r="E4" s="3" t="s">
        <v>125</v>
      </c>
      <c r="F4" s="3" t="s">
        <v>126</v>
      </c>
      <c r="G4" s="3" t="s">
        <v>127</v>
      </c>
      <c r="H4" s="3" t="s">
        <v>128</v>
      </c>
      <c r="I4" s="3" t="s">
        <v>129</v>
      </c>
      <c r="J4" s="3" t="s">
        <v>130</v>
      </c>
      <c r="K4" s="3" t="s">
        <v>7</v>
      </c>
    </row>
    <row r="5" spans="1:11" x14ac:dyDescent="0.25">
      <c r="A5" s="4" t="s">
        <v>9</v>
      </c>
      <c r="B5" s="51" t="s">
        <v>10</v>
      </c>
      <c r="C5" s="4">
        <f>IFERROR(VLOOKUP($B5,'seznam hráčů'!$B:$E,MATCH('seznam hráčů'!C$1,'seznam hráčů'!$B$1:$E$1,0),FALSE),"")</f>
        <v>2007</v>
      </c>
      <c r="D5" s="4" t="str">
        <f>IFERROR(VLOOKUP($B5,'seznam hráčů'!$B:$F,MATCH('seznam hráčů'!F$1,'seznam hráčů'!$B$1:$F$1,0),FALSE),"")</f>
        <v>Olešná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>
        <f>IFERROR(VLOOKUP($B5,'3.kolo'!$B:$F,MATCH('3.kolo'!F$5,'3.kolo'!$B$5:$F$5,0),FALSE),"")</f>
        <v>1000</v>
      </c>
      <c r="H5" s="4">
        <f>IFERROR(VLOOKUP($B5,'4.kolo'!$B:$F,MATCH('4.kolo'!F$5,'4.kolo'!$B$5:$F$5,0),FALSE),"")</f>
        <v>1000</v>
      </c>
      <c r="I5" s="4"/>
      <c r="J5" s="4"/>
      <c r="K5" s="31">
        <f t="shared" ref="K5:K33" si="0">AVERAGE(E5:J5)</f>
        <v>1000</v>
      </c>
    </row>
    <row r="6" spans="1:11" x14ac:dyDescent="0.25">
      <c r="A6" s="4" t="s">
        <v>11</v>
      </c>
      <c r="B6" s="51" t="s">
        <v>91</v>
      </c>
      <c r="C6" s="4">
        <f>IFERROR(VLOOKUP($B6,'seznam hráčů'!$B:$E,MATCH('seznam hráčů'!C$1,'seznam hráčů'!$B$1:$E$1,0),FALSE),"")</f>
        <v>2010</v>
      </c>
      <c r="D6" s="4" t="str">
        <f>IFERROR(VLOOKUP($B6,'seznam hráčů'!$B:$F,MATCH('seznam hráčů'!F$1,'seznam hráčů'!$B$1:$F$1,0),FALSE),"")</f>
        <v>Záluží</v>
      </c>
      <c r="E6" s="4" t="str">
        <f>IFERROR(VLOOKUP($B6,'1.kolo'!$B:$F,MATCH('1.kolo'!F$5,'1.kolo'!$B$5:$F$5,0),FALSE),"")</f>
        <v/>
      </c>
      <c r="F6" s="4">
        <f>IFERROR(VLOOKUP($B6,'2.kolo'!$B:$F,MATCH('2.kolo'!F$5,'2.kolo'!$B$5:$F$5,0),FALSE),"")</f>
        <v>970</v>
      </c>
      <c r="G6" s="4" t="str">
        <f>IFERROR(VLOOKUP($B6,'3.kolo'!$B:$F,MATCH('3.kolo'!F$5,'3.kolo'!$B$5:$F$5,0),FALSE),"")</f>
        <v/>
      </c>
      <c r="H6" s="4" t="str">
        <f>IFERROR(VLOOKUP($B6,'4.kolo'!$B:$F,MATCH('4.kolo'!F$5,'4.kolo'!$B$5:$F$5,0),FALSE),"")</f>
        <v/>
      </c>
      <c r="I6" s="4"/>
      <c r="J6" s="4"/>
      <c r="K6" s="31">
        <f t="shared" si="0"/>
        <v>970</v>
      </c>
    </row>
    <row r="7" spans="1:11" x14ac:dyDescent="0.25">
      <c r="A7" s="4" t="s">
        <v>13</v>
      </c>
      <c r="B7" s="51" t="s">
        <v>97</v>
      </c>
      <c r="C7" s="4">
        <f>IFERROR(VLOOKUP($B7,'seznam hráčů'!$B:$E,MATCH('seznam hráčů'!C$1,'seznam hráčů'!$B$1:$E$1,0),FALSE),"")</f>
        <v>2005</v>
      </c>
      <c r="D7" s="4" t="str">
        <f>IFERROR(VLOOKUP($B7,'seznam hráčů'!$B:$F,MATCH('seznam hráčů'!F$1,'seznam hráčů'!$B$1:$F$1,0),FALSE),"")</f>
        <v>Žebrák</v>
      </c>
      <c r="E7" s="4" t="str">
        <f>IFERROR(VLOOKUP($B7,'1.kolo'!$B:$F,MATCH('1.kolo'!F$5,'1.kolo'!$B$5:$F$5,0),FALSE),"")</f>
        <v/>
      </c>
      <c r="F7" s="4" t="str">
        <f>IFERROR(VLOOKUP($B7,'2.kolo'!$B:$F,MATCH('2.kolo'!F$5,'2.kolo'!$B$5:$F$5,0),FALSE),"")</f>
        <v/>
      </c>
      <c r="G7" s="4">
        <f>IFERROR(VLOOKUP($B7,'3.kolo'!$B:$F,MATCH('3.kolo'!F$5,'3.kolo'!$B$5:$F$5,0),FALSE),"")</f>
        <v>970</v>
      </c>
      <c r="H7" s="4">
        <f>IFERROR(VLOOKUP($B7,'4.kolo'!$B:$F,MATCH('4.kolo'!F$5,'4.kolo'!$B$5:$F$5,0),FALSE),"")</f>
        <v>940</v>
      </c>
      <c r="I7" s="4"/>
      <c r="J7" s="4"/>
      <c r="K7" s="31">
        <f t="shared" si="0"/>
        <v>955</v>
      </c>
    </row>
    <row r="8" spans="1:11" x14ac:dyDescent="0.25">
      <c r="A8" s="4" t="s">
        <v>15</v>
      </c>
      <c r="B8" s="51" t="s">
        <v>12</v>
      </c>
      <c r="C8" s="4">
        <f>IFERROR(VLOOKUP($B8,'seznam hráčů'!$B:$E,MATCH('seznam hráčů'!C$1,'seznam hráčů'!$B$1:$E$1,0),FALSE),"")</f>
        <v>2010</v>
      </c>
      <c r="D8" s="4" t="str">
        <f>IFERROR(VLOOKUP($B8,'seznam hráčů'!$B:$F,MATCH('seznam hráčů'!F$1,'seznam hráčů'!$B$1:$F$1,0),FALSE),"")</f>
        <v>Žebrák</v>
      </c>
      <c r="E8" s="4">
        <f>IFERROR(VLOOKUP($B8,'1.kolo'!$B:$F,MATCH('1.kolo'!F$5,'1.kolo'!$B$5:$F$5,0),FALSE),"")</f>
        <v>970</v>
      </c>
      <c r="F8" s="4" t="str">
        <f>IFERROR(VLOOKUP($B8,'2.kolo'!$B:$F,MATCH('2.kolo'!F$5,'2.kolo'!$B$5:$F$5,0),FALSE),"")</f>
        <v/>
      </c>
      <c r="G8" s="4" t="str">
        <f>IFERROR(VLOOKUP($B8,'3.kolo'!$B:$F,MATCH('3.kolo'!F$5,'3.kolo'!$B$5:$F$5,0),FALSE),"")</f>
        <v/>
      </c>
      <c r="H8" s="4">
        <f>IFERROR(VLOOKUP($B8,'4.kolo'!$B:$F,MATCH('4.kolo'!F$5,'4.kolo'!$B$5:$F$5,0),FALSE),"")</f>
        <v>910</v>
      </c>
      <c r="I8" s="4"/>
      <c r="J8" s="4"/>
      <c r="K8" s="31">
        <f t="shared" si="0"/>
        <v>940</v>
      </c>
    </row>
    <row r="9" spans="1:11" x14ac:dyDescent="0.25">
      <c r="A9" s="4" t="s">
        <v>17</v>
      </c>
      <c r="B9" s="51" t="s">
        <v>16</v>
      </c>
      <c r="C9" s="4">
        <f>IFERROR(VLOOKUP($B9,'seznam hráčů'!$B:$E,MATCH('seznam hráčů'!C$1,'seznam hráčů'!$B$1:$E$1,0),FALSE),"")</f>
        <v>2006</v>
      </c>
      <c r="D9" s="4" t="str">
        <f>IFERROR(VLOOKUP($B9,'seznam hráčů'!$B:$F,MATCH('seznam hráčů'!F$1,'seznam hráčů'!$B$1:$F$1,0),FALSE),"")</f>
        <v>Žebrák</v>
      </c>
      <c r="E9" s="4"/>
      <c r="F9" s="4">
        <f>IFERROR(VLOOKUP($B9,'2.kolo'!$B:$F,MATCH('2.kolo'!F$5,'2.kolo'!$B$5:$F$5,0),FALSE),"")</f>
        <v>850</v>
      </c>
      <c r="G9" s="4">
        <f>IFERROR(VLOOKUP($B9,'3.kolo'!$B:$F,MATCH('3.kolo'!F$5,'3.kolo'!$B$5:$F$5,0),FALSE),"")</f>
        <v>910</v>
      </c>
      <c r="H9" s="4">
        <f>IFERROR(VLOOKUP($B9,'4.kolo'!$B:$F,MATCH('4.kolo'!F$5,'4.kolo'!$B$5:$F$5,0),FALSE),"")</f>
        <v>970</v>
      </c>
      <c r="I9" s="4"/>
      <c r="J9" s="4"/>
      <c r="K9" s="31">
        <f t="shared" si="0"/>
        <v>910</v>
      </c>
    </row>
    <row r="10" spans="1:11" x14ac:dyDescent="0.25">
      <c r="A10" s="4" t="s">
        <v>154</v>
      </c>
      <c r="B10" s="51" t="s">
        <v>18</v>
      </c>
      <c r="C10" s="4">
        <f>IFERROR(VLOOKUP($B10,'seznam hráčů'!$B:$E,MATCH('seznam hráčů'!C$1,'seznam hráčů'!$B$1:$E$1,0),FALSE),"")</f>
        <v>2008</v>
      </c>
      <c r="D10" s="4" t="str">
        <f>IFERROR(VLOOKUP($B10,'seznam hráčů'!$B:$F,MATCH('seznam hráčů'!F$1,'seznam hráčů'!$B$1:$F$1,0),FALSE),"")</f>
        <v>Olešná</v>
      </c>
      <c r="E10" s="4">
        <f>IFERROR(VLOOKUP($B10,'1.kolo'!$B:$F,MATCH('1.kolo'!F$5,'1.kolo'!$B$5:$F$5,0),FALSE),"")</f>
        <v>880</v>
      </c>
      <c r="F10" s="4">
        <f>IFERROR(VLOOKUP($B10,'2.kolo'!$B:$F,MATCH('2.kolo'!F$5,'2.kolo'!$B$5:$F$5,0),FALSE),"")</f>
        <v>940</v>
      </c>
      <c r="G10" s="4" t="str">
        <f>IFERROR(VLOOKUP($B10,'3.kolo'!$B:$F,MATCH('3.kolo'!F$5,'3.kolo'!$B$5:$F$5,0),FALSE),"")</f>
        <v/>
      </c>
      <c r="H10" s="4">
        <f>IFERROR(VLOOKUP($B10,'4.kolo'!$B:$F,MATCH('4.kolo'!F$5,'4.kolo'!$B$5:$F$5,0),FALSE),"")</f>
        <v>820</v>
      </c>
      <c r="I10" s="4"/>
      <c r="J10" s="4"/>
      <c r="K10" s="31">
        <f t="shared" si="0"/>
        <v>880</v>
      </c>
    </row>
    <row r="11" spans="1:11" x14ac:dyDescent="0.25">
      <c r="A11" s="4" t="s">
        <v>154</v>
      </c>
      <c r="B11" s="51" t="s">
        <v>14</v>
      </c>
      <c r="C11" s="4">
        <f>IFERROR(VLOOKUP($B11,'seznam hráčů'!$B:$E,MATCH('seznam hráčů'!C$1,'seznam hráčů'!$B$1:$E$1,0),FALSE),"")</f>
        <v>2006</v>
      </c>
      <c r="D11" s="4" t="str">
        <f>IFERROR(VLOOKUP($B11,'seznam hráčů'!$B:$F,MATCH('seznam hráčů'!F$1,'seznam hráčů'!$B$1:$F$1,0),FALSE),"")</f>
        <v>Hudlice</v>
      </c>
      <c r="E11" s="4">
        <f>IFERROR(VLOOKUP($B11,'1.kolo'!$B:$F,MATCH('1.kolo'!F$5,'1.kolo'!$B$5:$F$5,0),FALSE),"")</f>
        <v>940</v>
      </c>
      <c r="F11" s="4">
        <f>IFERROR(VLOOKUP($B11,'2.kolo'!$B:$F,MATCH('2.kolo'!F$5,'2.kolo'!$B$5:$F$5,0),FALSE),"")</f>
        <v>820</v>
      </c>
      <c r="G11" s="4" t="str">
        <f>IFERROR(VLOOKUP($B11,'3.kolo'!$B:$F,MATCH('3.kolo'!F$5,'3.kolo'!$B$5:$F$5,0),FALSE),"")</f>
        <v/>
      </c>
      <c r="H11" s="4">
        <f>IFERROR(VLOOKUP($B11,'4.kolo'!$B:$F,MATCH('4.kolo'!F$5,'4.kolo'!$B$5:$F$5,0),FALSE),"")</f>
        <v>880</v>
      </c>
      <c r="I11" s="4"/>
      <c r="J11" s="4"/>
      <c r="K11" s="31">
        <f t="shared" si="0"/>
        <v>880</v>
      </c>
    </row>
    <row r="12" spans="1:11" x14ac:dyDescent="0.25">
      <c r="A12" s="4" t="s">
        <v>23</v>
      </c>
      <c r="B12" s="51" t="s">
        <v>22</v>
      </c>
      <c r="C12" s="4">
        <f>IFERROR(VLOOKUP($B12,'seznam hráčů'!$B:$E,MATCH('seznam hráčů'!C$1,'seznam hráčů'!$B$1:$E$1,0),FALSE),"")</f>
        <v>2006</v>
      </c>
      <c r="D12" s="4" t="str">
        <f>IFERROR(VLOOKUP($B12,'seznam hráčů'!$B:$F,MATCH('seznam hráčů'!F$1,'seznam hráčů'!$B$1:$F$1,0),FALSE),"")</f>
        <v>Hudlice</v>
      </c>
      <c r="E12" s="4">
        <f>IFERROR(VLOOKUP($B12,'1.kolo'!$B:$F,MATCH('1.kolo'!F$5,'1.kolo'!$B$5:$F$5,0),FALSE),"")</f>
        <v>820</v>
      </c>
      <c r="F12" s="4" t="str">
        <f>IFERROR(VLOOKUP($B12,'2.kolo'!$B:$F,MATCH('2.kolo'!F$5,'2.kolo'!$B$5:$F$5,0),FALSE),"")</f>
        <v/>
      </c>
      <c r="G12" s="4">
        <f>IFERROR(VLOOKUP($B12,'3.kolo'!$B:$F,MATCH('3.kolo'!F$5,'3.kolo'!$B$5:$F$5,0),FALSE),"")</f>
        <v>850</v>
      </c>
      <c r="H12" s="41">
        <f>IFERROR(VLOOKUP($B12,'4.kolo'!$B:$F,MATCH('4.kolo'!F$5,'4.kolo'!$B$5:$F$5,0),FALSE),"")</f>
        <v>850</v>
      </c>
      <c r="I12" s="13"/>
      <c r="J12" s="13"/>
      <c r="K12" s="31">
        <f t="shared" si="0"/>
        <v>840</v>
      </c>
    </row>
    <row r="13" spans="1:11" x14ac:dyDescent="0.25">
      <c r="A13" s="4" t="s">
        <v>26</v>
      </c>
      <c r="B13" s="51" t="s">
        <v>31</v>
      </c>
      <c r="C13" s="4">
        <f>IFERROR(VLOOKUP($B13,'seznam hráčů'!$B:$E,MATCH('seznam hráčů'!C$1,'seznam hráčů'!$B$1:$E$1,0),FALSE),"")</f>
        <v>2007</v>
      </c>
      <c r="D13" s="4" t="str">
        <f>IFERROR(VLOOKUP($B13,'seznam hráčů'!$B:$F,MATCH('seznam hráčů'!F$1,'seznam hráčů'!$B$1:$F$1,0),FALSE),"")</f>
        <v>Žebrák</v>
      </c>
      <c r="E13" s="4"/>
      <c r="F13" s="4">
        <f>IFERROR(VLOOKUP($B13,'2.kolo'!$B:$F,MATCH('2.kolo'!F$5,'2.kolo'!$B$5:$F$5,0),FALSE),"")</f>
        <v>790</v>
      </c>
      <c r="G13" s="4">
        <f>IFERROR(VLOOKUP($B13,'3.kolo'!$B:$F,MATCH('3.kolo'!F$5,'3.kolo'!$B$5:$F$5,0),FALSE),"")</f>
        <v>940</v>
      </c>
      <c r="H13" s="4">
        <f>IFERROR(VLOOKUP($B13,'4.kolo'!$B:$F,MATCH('4.kolo'!F$5,'4.kolo'!$B$5:$F$5,0),FALSE),"")</f>
        <v>760</v>
      </c>
      <c r="I13" s="4"/>
      <c r="J13" s="4"/>
      <c r="K13" s="31">
        <f t="shared" si="0"/>
        <v>830</v>
      </c>
    </row>
    <row r="14" spans="1:11" x14ac:dyDescent="0.25">
      <c r="A14" s="4" t="s">
        <v>147</v>
      </c>
      <c r="B14" s="51" t="s">
        <v>29</v>
      </c>
      <c r="C14" s="4">
        <f>IFERROR(VLOOKUP($B14,'seznam hráčů'!$B:$E,MATCH('seznam hráčů'!C$1,'seznam hráčů'!$B$1:$E$1,0),FALSE),"")</f>
        <v>2006</v>
      </c>
      <c r="D14" s="4" t="str">
        <f>IFERROR(VLOOKUP($B14,'seznam hráčů'!$B:$F,MATCH('seznam hráčů'!F$1,'seznam hráčů'!$B$1:$F$1,0),FALSE),"")</f>
        <v>Hudlice</v>
      </c>
      <c r="E14" s="4">
        <f>IFERROR(VLOOKUP($B14,'1.kolo'!$B:$F,MATCH('1.kolo'!F$5,'1.kolo'!$B$5:$F$5,0),FALSE),"")</f>
        <v>790</v>
      </c>
      <c r="F14" s="4">
        <f>IFERROR(VLOOKUP($B14,'2.kolo'!$B:$F,MATCH('2.kolo'!F$5,'2.kolo'!$B$5:$F$5,0),FALSE),"")</f>
        <v>910</v>
      </c>
      <c r="G14" s="4">
        <f>IFERROR(VLOOKUP($B14,'3.kolo'!$B:$F,MATCH('3.kolo'!F$5,'3.kolo'!$B$5:$F$5,0),FALSE),"")</f>
        <v>880</v>
      </c>
      <c r="H14" s="4">
        <f>IFERROR(VLOOKUP($B14,'4.kolo'!$B:$F,MATCH('4.kolo'!F$5,'4.kolo'!$B$5:$F$5,0),FALSE),"")</f>
        <v>730</v>
      </c>
      <c r="I14" s="4"/>
      <c r="J14" s="4"/>
      <c r="K14" s="31">
        <f t="shared" si="0"/>
        <v>827.5</v>
      </c>
    </row>
    <row r="15" spans="1:11" x14ac:dyDescent="0.25">
      <c r="A15" s="4" t="s">
        <v>147</v>
      </c>
      <c r="B15" s="51" t="s">
        <v>27</v>
      </c>
      <c r="C15" s="4">
        <f>IFERROR(VLOOKUP($B15,'seznam hráčů'!$B:$E,MATCH('seznam hráčů'!C$1,'seznam hráčů'!$B$1:$E$1,0),FALSE),"")</f>
        <v>2008</v>
      </c>
      <c r="D15" s="4" t="str">
        <f>IFERROR(VLOOKUP($B15,'seznam hráčů'!$B:$F,MATCH('seznam hráčů'!F$1,'seznam hráčů'!$B$1:$F$1,0),FALSE),"")</f>
        <v>Kr.Dvůr</v>
      </c>
      <c r="E15" s="4">
        <f>IFERROR(VLOOKUP($B15,'1.kolo'!$B:$F,MATCH('1.kolo'!F$5,'1.kolo'!$B$5:$F$5,0),FALSE),"")</f>
        <v>820</v>
      </c>
      <c r="F15" s="4">
        <f>IFERROR(VLOOKUP($B15,'2.kolo'!$B:$F,MATCH('2.kolo'!F$5,'2.kolo'!$B$5:$F$5,0),FALSE),"")</f>
        <v>880</v>
      </c>
      <c r="G15" s="4">
        <f>IFERROR(VLOOKUP($B15,'3.kolo'!$B:$F,MATCH('3.kolo'!F$5,'3.kolo'!$B$5:$F$5,0),FALSE),"")</f>
        <v>790</v>
      </c>
      <c r="H15" s="4">
        <f>IFERROR(VLOOKUP($B15,'4.kolo'!$B:$F,MATCH('4.kolo'!F$5,'4.kolo'!$B$5:$F$5,0),FALSE),"")</f>
        <v>820</v>
      </c>
      <c r="I15" s="4"/>
      <c r="J15" s="4"/>
      <c r="K15" s="31">
        <f t="shared" si="0"/>
        <v>827.5</v>
      </c>
    </row>
    <row r="16" spans="1:11" x14ac:dyDescent="0.25">
      <c r="A16" s="4" t="s">
        <v>155</v>
      </c>
      <c r="B16" s="51" t="s">
        <v>24</v>
      </c>
      <c r="C16" s="4">
        <f>IFERROR(VLOOKUP($B16,'seznam hráčů'!$B:$E,MATCH('seznam hráčů'!C$1,'seznam hráčů'!$B$1:$E$1,0),FALSE),"")</f>
        <v>2006</v>
      </c>
      <c r="D16" s="4" t="str">
        <f>IFERROR(VLOOKUP($B16,'seznam hráčů'!$B:$F,MATCH('seznam hráčů'!F$1,'seznam hráčů'!$B$1:$F$1,0),FALSE),"")</f>
        <v>Žebrák</v>
      </c>
      <c r="E16" s="4">
        <f>IFERROR(VLOOKUP($B16,'1.kolo'!$B:$F,MATCH('1.kolo'!F$5,'1.kolo'!$B$5:$F$5,0),FALSE),"")</f>
        <v>790</v>
      </c>
      <c r="F16" s="4" t="str">
        <f>IFERROR(VLOOKUP($B16,'2.kolo'!$B:$F,MATCH('2.kolo'!F$5,'2.kolo'!$B$5:$F$5,0),FALSE),"")</f>
        <v/>
      </c>
      <c r="G16" s="4">
        <f>IFERROR(VLOOKUP($B16,'3.kolo'!$B:$F,MATCH('3.kolo'!F$5,'3.kolo'!$B$5:$F$5,0),FALSE),"")</f>
        <v>820</v>
      </c>
      <c r="H16" s="4" t="str">
        <f>IFERROR(VLOOKUP($B16,'4.kolo'!$B:$F,MATCH('4.kolo'!F$5,'4.kolo'!$B$5:$F$5,0),FALSE),"")</f>
        <v/>
      </c>
      <c r="I16" s="4"/>
      <c r="J16" s="4"/>
      <c r="K16" s="31">
        <f t="shared" si="0"/>
        <v>805</v>
      </c>
    </row>
    <row r="17" spans="1:11" x14ac:dyDescent="0.25">
      <c r="A17" s="4" t="s">
        <v>155</v>
      </c>
      <c r="B17" s="51" t="s">
        <v>35</v>
      </c>
      <c r="C17" s="4">
        <f>IFERROR(VLOOKUP($B17,'seznam hráčů'!$B:$E,MATCH('seznam hráčů'!C$1,'seznam hráčů'!$B$1:$E$1,0),FALSE),"")</f>
        <v>2008</v>
      </c>
      <c r="D17" s="4" t="str">
        <f>IFERROR(VLOOKUP($B17,'seznam hráčů'!$B:$F,MATCH('seznam hráčů'!F$1,'seznam hráčů'!$B$1:$F$1,0),FALSE),"")</f>
        <v>Olešná</v>
      </c>
      <c r="E17" s="4"/>
      <c r="F17" s="4">
        <f>IFERROR(VLOOKUP($B17,'2.kolo'!$B:$F,MATCH('2.kolo'!F$5,'2.kolo'!$B$5:$F$5,0),FALSE),"")</f>
        <v>820</v>
      </c>
      <c r="G17" s="4" t="str">
        <f>IFERROR(VLOOKUP($B17,'3.kolo'!$B:$F,MATCH('3.kolo'!F$5,'3.kolo'!$B$5:$F$5,0),FALSE),"")</f>
        <v/>
      </c>
      <c r="H17" s="41">
        <f>IFERROR(VLOOKUP($B17,'4.kolo'!$B:$F,MATCH('4.kolo'!F$5,'4.kolo'!$B$5:$F$5,0),FALSE),"")</f>
        <v>790</v>
      </c>
      <c r="I17" s="13"/>
      <c r="J17" s="13"/>
      <c r="K17" s="31">
        <f t="shared" si="0"/>
        <v>805</v>
      </c>
    </row>
    <row r="18" spans="1:11" x14ac:dyDescent="0.25">
      <c r="A18" s="4" t="s">
        <v>36</v>
      </c>
      <c r="B18" s="51" t="s">
        <v>20</v>
      </c>
      <c r="C18" s="4">
        <f>IFERROR(VLOOKUP($B18,'seznam hráčů'!$B:$E,MATCH('seznam hráčů'!C$1,'seznam hráčů'!$B$1:$E$1,0),FALSE),"")</f>
        <v>2007</v>
      </c>
      <c r="D18" s="4" t="str">
        <f>IFERROR(VLOOKUP($B18,'seznam hráčů'!$B:$F,MATCH('seznam hráčů'!F$1,'seznam hráčů'!$B$1:$F$1,0),FALSE),"")</f>
        <v>Zdice</v>
      </c>
      <c r="E18" s="4"/>
      <c r="F18" s="4">
        <f>IFERROR(VLOOKUP($B18,'2.kolo'!$B:$F,MATCH('2.kolo'!F$5,'2.kolo'!$B$5:$F$5,0),FALSE),"")</f>
        <v>790</v>
      </c>
      <c r="G18" s="4">
        <f>IFERROR(VLOOKUP($B18,'3.kolo'!$B:$F,MATCH('3.kolo'!F$5,'3.kolo'!$B$5:$F$5,0),FALSE),"")</f>
        <v>760</v>
      </c>
      <c r="H18" s="41" t="str">
        <f>IFERROR(VLOOKUP($B18,'4.kolo'!$B:$F,MATCH('4.kolo'!F$5,'4.kolo'!$B$5:$F$5,0),FALSE),"")</f>
        <v/>
      </c>
      <c r="I18" s="13"/>
      <c r="J18" s="13"/>
      <c r="K18" s="31">
        <f t="shared" si="0"/>
        <v>775</v>
      </c>
    </row>
    <row r="19" spans="1:11" x14ac:dyDescent="0.25">
      <c r="A19" s="4" t="s">
        <v>38</v>
      </c>
      <c r="B19" s="75" t="s">
        <v>92</v>
      </c>
      <c r="C19" s="4">
        <f>IFERROR(VLOOKUP($B19,'seznam hráčů'!$B:$E,MATCH('seznam hráčů'!C$1,'seznam hráčů'!$B$1:$E$1,0),FALSE),"")</f>
        <v>2005</v>
      </c>
      <c r="D19" s="4" t="str">
        <f>IFERROR(VLOOKUP($B19,'seznam hráčů'!$B:$F,MATCH('seznam hráčů'!F$1,'seznam hráčů'!$B$1:$F$1,0),FALSE),"")</f>
        <v>Praskolesy</v>
      </c>
      <c r="E19" s="4" t="str">
        <f>IFERROR(VLOOKUP($B19,'1.kolo'!$B:$F,MATCH('1.kolo'!F$5,'1.kolo'!$B$5:$F$5,0),FALSE),"")</f>
        <v/>
      </c>
      <c r="F19" s="4">
        <f>IFERROR(VLOOKUP($B19,'2.kolo'!$B:$F,MATCH('2.kolo'!F$5,'2.kolo'!$B$5:$F$5,0),FALSE),"")</f>
        <v>760</v>
      </c>
      <c r="G19" s="4" t="str">
        <f>IFERROR(VLOOKUP($B19,'3.kolo'!$B:$F,MATCH('3.kolo'!F$5,'3.kolo'!$B$5:$F$5,0),FALSE),"")</f>
        <v/>
      </c>
      <c r="H19" s="4" t="str">
        <f>IFERROR(VLOOKUP($B19,'4.kolo'!$B:$F,MATCH('4.kolo'!F$5,'4.kolo'!$B$5:$F$5,0),FALSE),"")</f>
        <v/>
      </c>
      <c r="I19" s="4"/>
      <c r="J19" s="4"/>
      <c r="K19" s="31">
        <f t="shared" si="0"/>
        <v>760</v>
      </c>
    </row>
    <row r="20" spans="1:11" x14ac:dyDescent="0.25">
      <c r="A20" s="4" t="s">
        <v>40</v>
      </c>
      <c r="B20" s="51" t="s">
        <v>44</v>
      </c>
      <c r="C20" s="4">
        <f>IFERROR(VLOOKUP($B20,'seznam hráčů'!$B:$E,MATCH('seznam hráčů'!C$1,'seznam hráčů'!$B$1:$E$1,0),FALSE),"")</f>
        <v>2006</v>
      </c>
      <c r="D20" s="4" t="str">
        <f>IFERROR(VLOOKUP($B20,'seznam hráčů'!$B:$F,MATCH('seznam hráčů'!F$1,'seznam hráčů'!$B$1:$F$1,0),FALSE),"")</f>
        <v>Žebrák</v>
      </c>
      <c r="E20" s="4">
        <f>IFERROR(VLOOKUP($B20,'1.kolo'!$B:$F,MATCH('1.kolo'!F$5,'1.kolo'!$B$5:$F$5,0),FALSE),"")</f>
        <v>640</v>
      </c>
      <c r="F20" s="4" t="str">
        <f>IFERROR(VLOOKUP($B20,'2.kolo'!$B:$F,MATCH('2.kolo'!F$5,'2.kolo'!$B$5:$F$5,0),FALSE),"")</f>
        <v/>
      </c>
      <c r="G20" s="4">
        <f>IFERROR(VLOOKUP($B20,'3.kolo'!$B:$F,MATCH('3.kolo'!F$5,'3.kolo'!$B$5:$F$5,0),FALSE),"")</f>
        <v>790</v>
      </c>
      <c r="H20" s="4">
        <f>IFERROR(VLOOKUP($B20,'4.kolo'!$B:$F,MATCH('4.kolo'!F$5,'4.kolo'!$B$5:$F$5,0),FALSE),"")</f>
        <v>790</v>
      </c>
      <c r="I20" s="4"/>
      <c r="J20" s="4"/>
      <c r="K20" s="31">
        <f t="shared" si="0"/>
        <v>740</v>
      </c>
    </row>
    <row r="21" spans="1:11" x14ac:dyDescent="0.25">
      <c r="A21" s="4" t="s">
        <v>134</v>
      </c>
      <c r="B21" s="75" t="s">
        <v>33</v>
      </c>
      <c r="C21" s="4">
        <f>IFERROR(VLOOKUP($B21,'seznam hráčů'!$B:$E,MATCH('seznam hráčů'!C$1,'seznam hráčů'!$B$1:$E$1,0),FALSE),"")</f>
        <v>2008</v>
      </c>
      <c r="D21" s="4" t="str">
        <f>IFERROR(VLOOKUP($B21,'seznam hráčů'!$B:$F,MATCH('seznam hráčů'!F$1,'seznam hráčů'!$B$1:$F$1,0),FALSE),"")</f>
        <v>Praskolesy</v>
      </c>
      <c r="E21" s="4">
        <f>IFERROR(VLOOKUP($B21,'1.kolo'!$B:$F,MATCH('1.kolo'!F$5,'1.kolo'!$B$5:$F$5,0),FALSE),"")</f>
        <v>730</v>
      </c>
      <c r="F21" s="4">
        <f>IFERROR(VLOOKUP($B21,'2.kolo'!$B:$F,MATCH('2.kolo'!F$5,'2.kolo'!$B$5:$F$5,0),FALSE),"")</f>
        <v>730</v>
      </c>
      <c r="G21" s="4" t="str">
        <f>IFERROR(VLOOKUP($B21,'3.kolo'!$B:$F,MATCH('3.kolo'!F$5,'3.kolo'!$B$5:$F$5,0),FALSE),"")</f>
        <v/>
      </c>
      <c r="H21" s="41" t="str">
        <f>IFERROR(VLOOKUP($B21,'4.kolo'!$B:$F,MATCH('4.kolo'!F$5,'4.kolo'!$B$5:$F$5,0),FALSE),"")</f>
        <v/>
      </c>
      <c r="I21" s="13"/>
      <c r="J21" s="13"/>
      <c r="K21" s="31">
        <f t="shared" si="0"/>
        <v>730</v>
      </c>
    </row>
    <row r="22" spans="1:11" x14ac:dyDescent="0.25">
      <c r="A22" s="4" t="s">
        <v>134</v>
      </c>
      <c r="B22" s="75" t="s">
        <v>59</v>
      </c>
      <c r="C22" s="4">
        <f>IFERROR(VLOOKUP($B22,'seznam hráčů'!$B:$E,MATCH('seznam hráčů'!C$1,'seznam hráčů'!$B$1:$E$1,0),FALSE),"")</f>
        <v>2009</v>
      </c>
      <c r="D22" s="4" t="str">
        <f>IFERROR(VLOOKUP($B22,'seznam hráčů'!$B:$F,MATCH('seznam hráčů'!F$1,'seznam hráčů'!$B$1:$F$1,0),FALSE),"")</f>
        <v>Hudlice</v>
      </c>
      <c r="E22" s="4"/>
      <c r="F22" s="4">
        <f>IFERROR(VLOOKUP($B22,'2.kolo'!$B:$F,MATCH('2.kolo'!F$5,'2.kolo'!$B$5:$F$5,0),FALSE),"")</f>
        <v>640</v>
      </c>
      <c r="G22" s="4">
        <f>IFERROR(VLOOKUP($B22,'3.kolo'!$B:$F,MATCH('3.kolo'!F$5,'3.kolo'!$B$5:$F$5,0),FALSE),"")</f>
        <v>820</v>
      </c>
      <c r="H22" s="4" t="str">
        <f>IFERROR(VLOOKUP($B22,'4.kolo'!$B:$F,MATCH('4.kolo'!F$5,'4.kolo'!$B$5:$F$5,0),FALSE),"")</f>
        <v/>
      </c>
      <c r="I22" s="4"/>
      <c r="J22" s="4"/>
      <c r="K22" s="31">
        <f t="shared" si="0"/>
        <v>730</v>
      </c>
    </row>
    <row r="23" spans="1:11" x14ac:dyDescent="0.25">
      <c r="A23" s="4" t="s">
        <v>47</v>
      </c>
      <c r="B23" s="51" t="s">
        <v>48</v>
      </c>
      <c r="C23" s="4">
        <f>IFERROR(VLOOKUP($B23,'seznam hráčů'!$B:$E,MATCH('seznam hráčů'!C$1,'seznam hráčů'!$B$1:$E$1,0),FALSE),"")</f>
        <v>2007</v>
      </c>
      <c r="D23" s="4" t="str">
        <f>IFERROR(VLOOKUP($B23,'seznam hráčů'!$B:$F,MATCH('seznam hráčů'!F$1,'seznam hráčů'!$B$1:$F$1,0),FALSE),"")</f>
        <v>Žebrák</v>
      </c>
      <c r="E23" s="4"/>
      <c r="F23" s="4">
        <f>IFERROR(VLOOKUP($B23,'2.kolo'!$B:$F,MATCH('2.kolo'!F$5,'2.kolo'!$B$5:$F$5,0),FALSE),"")</f>
        <v>700</v>
      </c>
      <c r="G23" s="4">
        <f>IFERROR(VLOOKUP($B23,'3.kolo'!$B:$F,MATCH('3.kolo'!F$5,'3.kolo'!$B$5:$F$5,0),FALSE),"")</f>
        <v>700</v>
      </c>
      <c r="H23" s="4" t="str">
        <f>IFERROR(VLOOKUP($B23,'4.kolo'!$B:$F,MATCH('4.kolo'!F$5,'4.kolo'!$B$5:$F$5,0),FALSE),"")</f>
        <v/>
      </c>
      <c r="I23" s="4"/>
      <c r="J23" s="4"/>
      <c r="K23" s="31">
        <f t="shared" si="0"/>
        <v>700</v>
      </c>
    </row>
    <row r="24" spans="1:11" x14ac:dyDescent="0.25">
      <c r="A24" s="4" t="s">
        <v>49</v>
      </c>
      <c r="B24" s="51" t="s">
        <v>37</v>
      </c>
      <c r="C24" s="4">
        <f>IFERROR(VLOOKUP($B24,'seznam hráčů'!$B:$E,MATCH('seznam hráčů'!C$1,'seznam hráčů'!$B$1:$E$1,0),FALSE),"")</f>
        <v>2007</v>
      </c>
      <c r="D24" s="4" t="str">
        <f>IFERROR(VLOOKUP($B24,'seznam hráčů'!$B:$F,MATCH('seznam hráčů'!F$1,'seznam hráčů'!$B$1:$F$1,0),FALSE),"")</f>
        <v>Praskolesy</v>
      </c>
      <c r="E24" s="4">
        <f>IFERROR(VLOOKUP($B24,'1.kolo'!$B:$F,MATCH('1.kolo'!F$5,'1.kolo'!$B$5:$F$5,0),FALSE),"")</f>
        <v>670</v>
      </c>
      <c r="F24" s="4" t="str">
        <f>IFERROR(VLOOKUP($B24,'2.kolo'!$B:$F,MATCH('2.kolo'!F$5,'2.kolo'!$B$5:$F$5,0),FALSE),"")</f>
        <v/>
      </c>
      <c r="G24" s="4" t="str">
        <f>IFERROR(VLOOKUP($B24,'3.kolo'!$B:$F,MATCH('3.kolo'!F$5,'3.kolo'!$B$5:$F$5,0),FALSE),"")</f>
        <v/>
      </c>
      <c r="H24" s="4" t="str">
        <f>IFERROR(VLOOKUP($B24,'4.kolo'!$B:$F,MATCH('4.kolo'!F$5,'4.kolo'!$B$5:$F$5,0),FALSE),"")</f>
        <v/>
      </c>
      <c r="I24" s="4"/>
      <c r="J24" s="4"/>
      <c r="K24" s="31">
        <f t="shared" si="0"/>
        <v>670</v>
      </c>
    </row>
    <row r="25" spans="1:11" x14ac:dyDescent="0.25">
      <c r="A25" s="4" t="s">
        <v>51</v>
      </c>
      <c r="B25" s="51" t="s">
        <v>46</v>
      </c>
      <c r="C25" s="4">
        <f>IFERROR(VLOOKUP($B25,'seznam hráčů'!$B:$E,MATCH('seznam hráčů'!C$1,'seznam hráčů'!$B$1:$E$1,0),FALSE),"")</f>
        <v>2009</v>
      </c>
      <c r="D25" s="4" t="str">
        <f>IFERROR(VLOOKUP($B25,'seznam hráčů'!$B:$F,MATCH('seznam hráčů'!F$1,'seznam hráčů'!$B$1:$F$1,0),FALSE),"")</f>
        <v>Libomyšl</v>
      </c>
      <c r="E25" s="4">
        <f>IFERROR(VLOOKUP($B25,'1.kolo'!$B:$F,MATCH('1.kolo'!F$5,'1.kolo'!$B$5:$F$5,0),FALSE),"")</f>
        <v>610</v>
      </c>
      <c r="F25" s="4">
        <f>IFERROR(VLOOKUP($B25,'2.kolo'!$B:$F,MATCH('2.kolo'!F$5,'2.kolo'!$B$5:$F$5,0),FALSE),"")</f>
        <v>670</v>
      </c>
      <c r="G25" s="4">
        <f>IFERROR(VLOOKUP($B25,'3.kolo'!$B:$F,MATCH('3.kolo'!F$5,'3.kolo'!$B$5:$F$5,0),FALSE),"")</f>
        <v>730</v>
      </c>
      <c r="H25" s="41">
        <f>IFERROR(VLOOKUP($B25,'4.kolo'!$B:$F,MATCH('4.kolo'!F$5,'4.kolo'!$B$5:$F$5,0),FALSE),"")</f>
        <v>610</v>
      </c>
      <c r="I25" s="13"/>
      <c r="J25" s="13"/>
      <c r="K25" s="31">
        <f t="shared" si="0"/>
        <v>655</v>
      </c>
    </row>
    <row r="26" spans="1:11" x14ac:dyDescent="0.25">
      <c r="A26" s="4" t="s">
        <v>53</v>
      </c>
      <c r="B26" s="75" t="s">
        <v>39</v>
      </c>
      <c r="C26" s="4" t="str">
        <f>IFERROR(VLOOKUP($B26,'seznam hráčů'!$B:$E,MATCH('seznam hráčů'!C$1,'seznam hráčů'!$B$1:$E$1,0),FALSE),"")</f>
        <v/>
      </c>
      <c r="D26" s="4" t="str">
        <f>IFERROR(VLOOKUP($B26,'seznam hráčů'!$B:$F,MATCH('seznam hráčů'!F$1,'seznam hráčů'!$B$1:$F$1,0),FALSE),"")</f>
        <v/>
      </c>
      <c r="E26" s="4" t="str">
        <f>IFERROR(VLOOKUP($B26,'1.kolo'!$B:$F,MATCH('1.kolo'!F$5,'1.kolo'!$B$5:$F$5,0),FALSE),"")</f>
        <v/>
      </c>
      <c r="F26" s="4" t="str">
        <f>IFERROR(VLOOKUP($B26,'2.kolo'!$B:$F,MATCH('2.kolo'!F$5,'2.kolo'!$B$5:$F$5,0),FALSE),"")</f>
        <v/>
      </c>
      <c r="G26" s="4" t="str">
        <f>IFERROR(VLOOKUP($B26,'3.kolo'!$B:$F,MATCH('3.kolo'!F$5,'3.kolo'!$B$5:$F$5,0),FALSE),"")</f>
        <v/>
      </c>
      <c r="H26" s="4" t="str">
        <f>IFERROR(VLOOKUP($B26,'4.kolo'!$B:$F,MATCH('4.kolo'!F$5,'4.kolo'!$B$5:$F$5,0),FALSE),"")</f>
        <v/>
      </c>
      <c r="I26" s="4"/>
      <c r="J26" s="4"/>
      <c r="K26" s="31" t="e">
        <f t="shared" si="0"/>
        <v>#DIV/0!</v>
      </c>
    </row>
    <row r="27" spans="1:11" x14ac:dyDescent="0.25">
      <c r="A27" s="4" t="s">
        <v>55</v>
      </c>
      <c r="B27" s="51" t="s">
        <v>41</v>
      </c>
      <c r="C27" s="4">
        <f>IFERROR(VLOOKUP($B27,'seznam hráčů'!$B:$E,MATCH('seznam hráčů'!C$1,'seznam hráčů'!$B$1:$E$1,0),FALSE),"")</f>
        <v>2006</v>
      </c>
      <c r="D27" s="4" t="str">
        <f>IFERROR(VLOOKUP($B27,'seznam hráčů'!$B:$F,MATCH('seznam hráčů'!F$1,'seznam hráčů'!$B$1:$F$1,0),FALSE),"")</f>
        <v>Olešná</v>
      </c>
      <c r="E27" s="4"/>
      <c r="F27" s="4">
        <f>IFERROR(VLOOKUP($B27,'2.kolo'!$B:$F,MATCH('2.kolo'!F$5,'2.kolo'!$B$5:$F$5,0),FALSE),"")</f>
        <v>550</v>
      </c>
      <c r="G27" s="4">
        <f>IFERROR(VLOOKUP($B27,'3.kolo'!$B:$F,MATCH('3.kolo'!F$5,'3.kolo'!$B$5:$F$5,0),FALSE),"")</f>
        <v>670</v>
      </c>
      <c r="H27" s="4">
        <f>IFERROR(VLOOKUP($B27,'4.kolo'!$B:$F,MATCH('4.kolo'!F$5,'4.kolo'!$B$5:$F$5,0),FALSE),"")</f>
        <v>610</v>
      </c>
      <c r="I27" s="4"/>
      <c r="J27" s="4"/>
      <c r="K27" s="31">
        <f t="shared" si="0"/>
        <v>610</v>
      </c>
    </row>
    <row r="28" spans="1:11" x14ac:dyDescent="0.25">
      <c r="A28" s="4" t="s">
        <v>58</v>
      </c>
      <c r="B28" s="75" t="s">
        <v>61</v>
      </c>
      <c r="C28" s="4">
        <f>IFERROR(VLOOKUP($B28,'seznam hráčů'!$B:$E,MATCH('seznam hráčů'!C$1,'seznam hráčů'!$B$1:$E$1,0),FALSE),"")</f>
        <v>2008</v>
      </c>
      <c r="D28" s="4" t="str">
        <f>IFERROR(VLOOKUP($B28,'seznam hráčů'!$B:$F,MATCH('seznam hráčů'!F$1,'seznam hráčů'!$B$1:$F$1,0),FALSE),"")</f>
        <v>Hudlice</v>
      </c>
      <c r="E28" s="4">
        <f>IFERROR(VLOOKUP($B28,'1.kolo'!$B:$F,MATCH('1.kolo'!F$5,'1.kolo'!$B$5:$F$5,0),FALSE),"")</f>
        <v>470</v>
      </c>
      <c r="F28" s="4">
        <f>IFERROR(VLOOKUP($B28,'2.kolo'!$B:$F,MATCH('2.kolo'!F$5,'2.kolo'!$B$5:$F$5,0),FALSE),"")</f>
        <v>580</v>
      </c>
      <c r="G28" s="4">
        <f>IFERROR(VLOOKUP($B28,'3.kolo'!$B:$F,MATCH('3.kolo'!F$5,'3.kolo'!$B$5:$F$5,0),FALSE),"")</f>
        <v>640</v>
      </c>
      <c r="H28" s="4">
        <f>IFERROR(VLOOKUP($B28,'4.kolo'!$B:$F,MATCH('4.kolo'!F$5,'4.kolo'!$B$5:$F$5,0),FALSE),"")</f>
        <v>670</v>
      </c>
      <c r="I28" s="4"/>
      <c r="J28" s="4"/>
      <c r="K28" s="31">
        <f t="shared" si="0"/>
        <v>590</v>
      </c>
    </row>
    <row r="29" spans="1:11" x14ac:dyDescent="0.25">
      <c r="A29" s="4" t="s">
        <v>60</v>
      </c>
      <c r="B29" s="75" t="str">
        <f>'[1]Divize C'!$N$40</f>
        <v>Hlásek Lukáš</v>
      </c>
      <c r="C29" s="41">
        <f>IFERROR(VLOOKUP($B29,'seznam hráčů'!$B:$E,MATCH('seznam hráčů'!C$1,'seznam hráčů'!$B$1:$E$1,0),FALSE),"")</f>
        <v>2009</v>
      </c>
      <c r="D29" s="41" t="str">
        <f>IFERROR(VLOOKUP($B29,'seznam hráčů'!$B:$F,MATCH('seznam hráčů'!F$1,'seznam hráčů'!$B$1:$F$1,0),FALSE),"")</f>
        <v>Kr.Dvůr</v>
      </c>
      <c r="E29" s="41"/>
      <c r="F29" s="41">
        <f>IFERROR(VLOOKUP($B29,'2.kolo'!$B:$F,MATCH('2.kolo'!F$5,'2.kolo'!$B$5:$F$5,0),FALSE),"")</f>
        <v>490</v>
      </c>
      <c r="G29" s="41" t="str">
        <f>IFERROR(VLOOKUP($B29,'3.kolo'!$B:$F,MATCH('3.kolo'!F$5,'3.kolo'!$B$5:$F$5,0),FALSE),"")</f>
        <v/>
      </c>
      <c r="H29" s="41">
        <f>IFERROR(VLOOKUP($B29,'4.kolo'!$B:$F,MATCH('4.kolo'!F$5,'4.kolo'!$B$5:$F$5,0),FALSE),"")</f>
        <v>640</v>
      </c>
      <c r="I29" s="41"/>
      <c r="J29" s="41"/>
      <c r="K29" s="41">
        <f t="shared" si="0"/>
        <v>565</v>
      </c>
    </row>
    <row r="30" spans="1:11" x14ac:dyDescent="0.25">
      <c r="A30" s="4" t="s">
        <v>62</v>
      </c>
      <c r="B30" s="51" t="s">
        <v>50</v>
      </c>
      <c r="C30" s="4">
        <f>IFERROR(VLOOKUP($B30,'seznam hráčů'!$B:$E,MATCH('seznam hráčů'!C$1,'seznam hráčů'!$B$1:$E$1,0),FALSE),"")</f>
        <v>2009</v>
      </c>
      <c r="D30" s="4" t="str">
        <f>IFERROR(VLOOKUP($B30,'seznam hráčů'!$B:$F,MATCH('seznam hráčů'!F$1,'seznam hráčů'!$B$1:$F$1,0),FALSE),"")</f>
        <v>Hořovice</v>
      </c>
      <c r="E30" s="4">
        <f>IFERROR(VLOOKUP($B30,'1.kolo'!$B:$F,MATCH('1.kolo'!F$5,'1.kolo'!$B$5:$F$5,0),FALSE),"")</f>
        <v>550</v>
      </c>
      <c r="F30" s="4">
        <f>IFERROR(VLOOKUP($B30,'2.kolo'!$B:$F,MATCH('2.kolo'!F$5,'2.kolo'!$B$5:$F$5,0),FALSE),"")</f>
        <v>640</v>
      </c>
      <c r="G30" s="4">
        <f>IFERROR(VLOOKUP($B30,'3.kolo'!$B:$F,MATCH('3.kolo'!F$5,'3.kolo'!$B$5:$F$5,0),FALSE),"")</f>
        <v>550</v>
      </c>
      <c r="H30" s="41">
        <f>IFERROR(VLOOKUP($B30,'4.kolo'!$B:$F,MATCH('4.kolo'!F$5,'4.kolo'!$B$5:$F$5,0),FALSE),"")</f>
        <v>490</v>
      </c>
      <c r="I30" s="13"/>
      <c r="J30" s="13"/>
      <c r="K30" s="31">
        <f t="shared" si="0"/>
        <v>557.5</v>
      </c>
    </row>
    <row r="31" spans="1:11" x14ac:dyDescent="0.25">
      <c r="A31" s="4" t="s">
        <v>64</v>
      </c>
      <c r="B31" s="51" t="s">
        <v>67</v>
      </c>
      <c r="C31" s="4">
        <f>IFERROR(VLOOKUP($B31,'seznam hráčů'!$B:$E,MATCH('seznam hráčů'!C$1,'seznam hráčů'!$B$1:$E$1,0),FALSE),"")</f>
        <v>2010</v>
      </c>
      <c r="D31" s="4" t="str">
        <f>IFERROR(VLOOKUP($B31,'seznam hráčů'!$B:$F,MATCH('seznam hráčů'!F$1,'seznam hráčů'!$B$1:$F$1,0),FALSE),"")</f>
        <v>Hořovice</v>
      </c>
      <c r="E31" s="4">
        <f>IFERROR(VLOOKUP($B31,'1.kolo'!$B:$F,MATCH('1.kolo'!F$5,'1.kolo'!$B$5:$F$5,0),FALSE),"")</f>
        <v>410</v>
      </c>
      <c r="F31" s="4">
        <f>IFERROR(VLOOKUP($B31,'2.kolo'!$B:$F,MATCH('2.kolo'!F$5,'2.kolo'!$B$5:$F$5,0),FALSE),"")</f>
        <v>530</v>
      </c>
      <c r="G31" s="4">
        <f>IFERROR(VLOOKUP($B31,'3.kolo'!$B:$F,MATCH('3.kolo'!F$5,'3.kolo'!$B$5:$F$5,0),FALSE),"")</f>
        <v>610</v>
      </c>
      <c r="H31" s="4">
        <f>IFERROR(VLOOKUP($B31,'4.kolo'!$B:$F,MATCH('4.kolo'!F$5,'4.kolo'!$B$5:$F$5,0),FALSE),"")</f>
        <v>640</v>
      </c>
      <c r="I31" s="4"/>
      <c r="J31" s="4"/>
      <c r="K31" s="31">
        <f t="shared" si="0"/>
        <v>547.5</v>
      </c>
    </row>
    <row r="32" spans="1:11" x14ac:dyDescent="0.25">
      <c r="A32" s="4" t="s">
        <v>66</v>
      </c>
      <c r="B32" s="75" t="str">
        <f>'[1]Divize C'!$E$47</f>
        <v>Štorkán Dominik</v>
      </c>
      <c r="C32" s="41">
        <f>IFERROR(VLOOKUP($B32,'seznam hráčů'!$B:$E,MATCH('seznam hráčů'!C$1,'seznam hráčů'!$B$1:$E$1,0),FALSE),"")</f>
        <v>2009</v>
      </c>
      <c r="D32" s="41" t="str">
        <f>IFERROR(VLOOKUP($B32,'seznam hráčů'!$B:$F,MATCH('seznam hráčů'!F$1,'seznam hráčů'!$B$1:$F$1,0),FALSE),"")</f>
        <v>Kr.Dvůr</v>
      </c>
      <c r="E32" s="41"/>
      <c r="F32" s="41">
        <f>IFERROR(VLOOKUP($B32,'2.kolo'!$B:$F,MATCH('2.kolo'!F$5,'2.kolo'!$B$5:$F$5,0),FALSE),"")</f>
        <v>470</v>
      </c>
      <c r="G32" s="41" t="str">
        <f>IFERROR(VLOOKUP($B32,'3.kolo'!$B:$F,MATCH('3.kolo'!F$5,'3.kolo'!$B$5:$F$5,0),FALSE),"")</f>
        <v/>
      </c>
      <c r="H32" s="41">
        <f>IFERROR(VLOOKUP($B32,'4.kolo'!$B:$F,MATCH('4.kolo'!F$5,'4.kolo'!$B$5:$F$5,0),FALSE),"")</f>
        <v>580</v>
      </c>
      <c r="I32" s="41"/>
      <c r="J32" s="41"/>
      <c r="K32" s="41">
        <f t="shared" si="0"/>
        <v>525</v>
      </c>
    </row>
    <row r="33" spans="1:11" x14ac:dyDescent="0.25">
      <c r="A33" s="4" t="s">
        <v>68</v>
      </c>
      <c r="B33" s="51" t="s">
        <v>52</v>
      </c>
      <c r="C33" s="4">
        <f>IFERROR(VLOOKUP($B33,'seznam hráčů'!$B:$E,MATCH('seznam hráčů'!C$1,'seznam hráčů'!$B$1:$E$1,0),FALSE),"")</f>
        <v>2006</v>
      </c>
      <c r="D33" s="4" t="str">
        <f>IFERROR(VLOOKUP($B33,'seznam hráčů'!$B:$F,MATCH('seznam hráčů'!F$1,'seznam hráčů'!$B$1:$F$1,0),FALSE),"")</f>
        <v>Olešná</v>
      </c>
      <c r="E33" s="4">
        <f>IFERROR(VLOOKUP($B33,'1.kolo'!$B:$F,MATCH('1.kolo'!F$5,'1.kolo'!$B$5:$F$5,0),FALSE),"")</f>
        <v>530</v>
      </c>
      <c r="F33" s="4">
        <f>IFERROR(VLOOKUP($B33,'2.kolo'!$B:$F,MATCH('2.kolo'!F$5,'2.kolo'!$B$5:$F$5,0),FALSE),"")</f>
        <v>470</v>
      </c>
      <c r="G33" s="4" t="str">
        <f>IFERROR(VLOOKUP($B33,'3.kolo'!$B:$F,MATCH('3.kolo'!F$5,'3.kolo'!$B$5:$F$5,0),FALSE),"")</f>
        <v/>
      </c>
      <c r="H33" s="4">
        <f>IFERROR(VLOOKUP($B33,'4.kolo'!$B:$F,MATCH('4.kolo'!F$5,'4.kolo'!$B$5:$F$5,0),FALSE),"")</f>
        <v>550</v>
      </c>
      <c r="I33" s="4"/>
      <c r="J33" s="4"/>
      <c r="K33" s="31">
        <f t="shared" si="0"/>
        <v>516.66666666666663</v>
      </c>
    </row>
    <row r="34" spans="1:11" x14ac:dyDescent="0.25">
      <c r="A34" s="3" t="s">
        <v>2</v>
      </c>
      <c r="B34" s="3" t="s">
        <v>124</v>
      </c>
      <c r="C34" s="3" t="s">
        <v>5</v>
      </c>
      <c r="D34" s="3" t="s">
        <v>4</v>
      </c>
      <c r="E34" s="3" t="s">
        <v>125</v>
      </c>
      <c r="F34" s="3" t="s">
        <v>126</v>
      </c>
      <c r="G34" s="3" t="s">
        <v>127</v>
      </c>
      <c r="H34" s="3" t="s">
        <v>128</v>
      </c>
      <c r="I34" s="3" t="s">
        <v>129</v>
      </c>
      <c r="J34" s="3" t="s">
        <v>130</v>
      </c>
      <c r="K34" s="3" t="s">
        <v>7</v>
      </c>
    </row>
    <row r="35" spans="1:11" x14ac:dyDescent="0.25">
      <c r="A35" s="4" t="s">
        <v>71</v>
      </c>
      <c r="B35" s="75" t="s">
        <v>63</v>
      </c>
      <c r="C35" s="4">
        <f>IFERROR(VLOOKUP($B35,'seznam hráčů'!$B:$E,MATCH('seznam hráčů'!C$1,'seznam hráčů'!$B$1:$E$1,0),FALSE),"")</f>
        <v>2006</v>
      </c>
      <c r="D35" s="4" t="str">
        <f>IFERROR(VLOOKUP($B35,'seznam hráčů'!$B:$F,MATCH('seznam hráčů'!F$1,'seznam hráčů'!$B$1:$F$1,0),FALSE),"")</f>
        <v>Hořovice</v>
      </c>
      <c r="E35" s="4"/>
      <c r="F35" s="4">
        <f>IFERROR(VLOOKUP($B35,'2.kolo'!$B:$F,MATCH('2.kolo'!F$5,'2.kolo'!$B$5:$F$5,0),FALSE),"")</f>
        <v>510</v>
      </c>
      <c r="G35" s="4" t="str">
        <f>IFERROR(VLOOKUP($B35,'3.kolo'!$B:$F,MATCH('3.kolo'!F$5,'3.kolo'!$B$5:$F$5,0),FALSE),"")</f>
        <v/>
      </c>
      <c r="H35" s="4" t="str">
        <f>IFERROR(VLOOKUP($B35,'4.kolo'!$B:$F,MATCH('4.kolo'!F$5,'4.kolo'!$B$5:$F$5,0),FALSE),"")</f>
        <v/>
      </c>
      <c r="I35" s="4"/>
      <c r="J35" s="4"/>
      <c r="K35" s="31">
        <f t="shared" ref="K35:K52" si="1">AVERAGE(E35:J35)</f>
        <v>510</v>
      </c>
    </row>
    <row r="36" spans="1:11" x14ac:dyDescent="0.25">
      <c r="A36" s="4" t="s">
        <v>73</v>
      </c>
      <c r="B36" s="51" t="s">
        <v>56</v>
      </c>
      <c r="C36" s="4">
        <f>IFERROR(VLOOKUP($B36,'seznam hráčů'!$B:$E,MATCH('seznam hráčů'!C$1,'seznam hráčů'!$B$1:$E$1,0),FALSE),"")</f>
        <v>2007</v>
      </c>
      <c r="D36" s="4" t="str">
        <f>IFERROR(VLOOKUP($B36,'seznam hráčů'!$B:$F,MATCH('seznam hráčů'!F$1,'seznam hráčů'!$B$1:$F$1,0),FALSE),"")</f>
        <v>Hudlice</v>
      </c>
      <c r="E36" s="4">
        <f>IFERROR(VLOOKUP($B36,'1.kolo'!$B:$F,MATCH('1.kolo'!F$5,'1.kolo'!$B$5:$F$5,0),FALSE),"")</f>
        <v>490</v>
      </c>
      <c r="F36" s="4">
        <f>IFERROR(VLOOKUP($B36,'2.kolo'!$B:$F,MATCH('2.kolo'!F$5,'2.kolo'!$B$5:$F$5,0),FALSE),"")</f>
        <v>430</v>
      </c>
      <c r="G36" s="4">
        <f>IFERROR(VLOOKUP($B36,'3.kolo'!$B:$F,MATCH('3.kolo'!F$5,'3.kolo'!$B$5:$F$5,0),FALSE),"")</f>
        <v>580</v>
      </c>
      <c r="H36" s="41">
        <f>IFERROR(VLOOKUP($B36,'4.kolo'!$B:$F,MATCH('4.kolo'!F$5,'4.kolo'!$B$5:$F$5,0),FALSE),"")</f>
        <v>530</v>
      </c>
      <c r="I36" s="13"/>
      <c r="J36" s="13"/>
      <c r="K36" s="31">
        <f t="shared" si="1"/>
        <v>507.5</v>
      </c>
    </row>
    <row r="37" spans="1:11" x14ac:dyDescent="0.25">
      <c r="A37" s="4" t="s">
        <v>75</v>
      </c>
      <c r="B37" s="51" t="s">
        <v>54</v>
      </c>
      <c r="C37" s="4">
        <f>IFERROR(VLOOKUP($B37,'seznam hráčů'!$B:$E,MATCH('seznam hráčů'!C$1,'seznam hráčů'!$B$1:$E$1,0),FALSE),"")</f>
        <v>2007</v>
      </c>
      <c r="D37" s="4" t="str">
        <f>IFERROR(VLOOKUP($B37,'seznam hráčů'!$B:$F,MATCH('seznam hráčů'!F$1,'seznam hráčů'!$B$1:$F$1,0),FALSE),"")</f>
        <v>Olešná</v>
      </c>
      <c r="E37" s="4">
        <f>IFERROR(VLOOKUP($B37,'1.kolo'!$B:$F,MATCH('1.kolo'!F$5,'1.kolo'!$B$5:$F$5,0),FALSE),"")</f>
        <v>510</v>
      </c>
      <c r="F37" s="4">
        <f>IFERROR(VLOOKUP($B37,'2.kolo'!$B:$F,MATCH('2.kolo'!F$5,'2.kolo'!$B$5:$F$5,0),FALSE),"")</f>
        <v>490</v>
      </c>
      <c r="G37" s="4">
        <f>IFERROR(VLOOKUP($B37,'3.kolo'!$B:$F,MATCH('3.kolo'!F$5,'3.kolo'!$B$5:$F$5,0),FALSE),"")</f>
        <v>490</v>
      </c>
      <c r="H37" s="4">
        <f>IFERROR(VLOOKUP($B37,'4.kolo'!$B:$F,MATCH('4.kolo'!F$5,'4.kolo'!$B$5:$F$5,0),FALSE),"")</f>
        <v>470</v>
      </c>
      <c r="I37" s="4"/>
      <c r="J37" s="4"/>
      <c r="K37" s="31">
        <f t="shared" si="1"/>
        <v>490</v>
      </c>
    </row>
    <row r="38" spans="1:11" x14ac:dyDescent="0.25">
      <c r="A38" s="4" t="s">
        <v>77</v>
      </c>
      <c r="B38" s="75" t="str">
        <f>IF('[1]Divize C'!$M$55&lt;'[1]Divize C'!$M$56,'[1]Divize C'!$E$53,'[1]Divize C'!$E$57)</f>
        <v>Akštejn Jakub</v>
      </c>
      <c r="C38" s="41">
        <f>IFERROR(VLOOKUP($B38,'seznam hráčů'!$B:$E,MATCH('seznam hráčů'!C$1,'seznam hráčů'!$B$1:$E$1,0),FALSE),"")</f>
        <v>2010</v>
      </c>
      <c r="D38" s="41" t="str">
        <f>IFERROR(VLOOKUP($B38,'seznam hráčů'!$B:$F,MATCH('seznam hráčů'!F$1,'seznam hráčů'!$B$1:$F$1,0),FALSE),"")</f>
        <v>Zdice</v>
      </c>
      <c r="E38" s="41"/>
      <c r="F38" s="41" t="str">
        <f>IFERROR(VLOOKUP($B38,'2.kolo'!$B:$F,MATCH('2.kolo'!F$5,'2.kolo'!$B$5:$F$5,0),FALSE),"")</f>
        <v/>
      </c>
      <c r="G38" s="41">
        <f>IFERROR(VLOOKUP($B38,'3.kolo'!$B:$F,MATCH('3.kolo'!F$5,'3.kolo'!$B$5:$F$5,0),FALSE),"")</f>
        <v>450</v>
      </c>
      <c r="H38" s="41">
        <f>IFERROR(VLOOKUP($B38,'4.kolo'!$B:$F,MATCH('4.kolo'!F$5,'4.kolo'!$B$5:$F$5,0),FALSE),"")</f>
        <v>510</v>
      </c>
      <c r="I38" s="41"/>
      <c r="J38" s="41"/>
      <c r="K38" s="41">
        <f t="shared" si="1"/>
        <v>480</v>
      </c>
    </row>
    <row r="39" spans="1:11" x14ac:dyDescent="0.25">
      <c r="A39" s="4" t="s">
        <v>144</v>
      </c>
      <c r="B39" s="75" t="str">
        <f>'[1]Divize D'!$N$40</f>
        <v>Kára Martin</v>
      </c>
      <c r="C39" s="41">
        <f>IFERROR(VLOOKUP($B39,'seznam hráčů'!$B:$E,MATCH('seznam hráčů'!C$1,'seznam hráčů'!$B$1:$E$1,0),FALSE),"")</f>
        <v>2007</v>
      </c>
      <c r="D39" s="41" t="str">
        <f>IFERROR(VLOOKUP($B39,'seznam hráčů'!$B:$F,MATCH('seznam hráčů'!F$1,'seznam hráčů'!$B$1:$F$1,0),FALSE),"")</f>
        <v>Žebrák</v>
      </c>
      <c r="E39" s="41"/>
      <c r="F39" s="41">
        <f>IFERROR(VLOOKUP($B39,'2.kolo'!$B:$F,MATCH('2.kolo'!F$5,'2.kolo'!$B$5:$F$5,0),FALSE),"")</f>
        <v>450</v>
      </c>
      <c r="G39" s="41" t="str">
        <f>IFERROR(VLOOKUP($B39,'3.kolo'!$B:$F,MATCH('3.kolo'!F$5,'3.kolo'!$B$5:$F$5,0),FALSE),"")</f>
        <v/>
      </c>
      <c r="H39" s="41">
        <f>IFERROR(VLOOKUP($B39,'4.kolo'!$B:$F,MATCH('4.kolo'!F$5,'4.kolo'!$B$5:$F$5,0),FALSE),"")</f>
        <v>490</v>
      </c>
      <c r="I39" s="41"/>
      <c r="J39" s="41"/>
      <c r="K39" s="41">
        <f t="shared" si="1"/>
        <v>470</v>
      </c>
    </row>
    <row r="40" spans="1:11" x14ac:dyDescent="0.25">
      <c r="A40" s="4" t="s">
        <v>144</v>
      </c>
      <c r="B40" s="75" t="str">
        <f>IF('[1]Divize D'!$M$40&lt;'[1]Divize D'!$M$41,'[1]Divize D'!$E$38,'[1]Divize D'!$E$42)</f>
        <v>Hájek Michal</v>
      </c>
      <c r="C40" s="41">
        <f>IFERROR(VLOOKUP($B40,'seznam hráčů'!$B:$E,MATCH('seznam hráčů'!C$1,'seznam hráčů'!$B$1:$E$1,0),FALSE),"")</f>
        <v>2005</v>
      </c>
      <c r="D40" s="41" t="str">
        <f>IFERROR(VLOOKUP($B40,'seznam hráčů'!$B:$F,MATCH('seznam hráčů'!F$1,'seznam hráčů'!$B$1:$F$1,0),FALSE),"")</f>
        <v>Hořovice</v>
      </c>
      <c r="E40" s="41"/>
      <c r="F40" s="41" t="str">
        <f>IFERROR(VLOOKUP($B40,'2.kolo'!$B:$F,MATCH('2.kolo'!F$5,'2.kolo'!$B$5:$F$5,0),FALSE),"")</f>
        <v/>
      </c>
      <c r="G40" s="41" t="str">
        <f>IFERROR(VLOOKUP($B40,'3.kolo'!$B:$F,MATCH('3.kolo'!F$5,'3.kolo'!$B$5:$F$5,0),FALSE),"")</f>
        <v/>
      </c>
      <c r="H40" s="41">
        <f>IFERROR(VLOOKUP($B40,'4.kolo'!$B:$F,MATCH('4.kolo'!F$5,'4.kolo'!$B$5:$F$5,0),FALSE),"")</f>
        <v>470</v>
      </c>
      <c r="I40" s="41"/>
      <c r="J40" s="41"/>
      <c r="K40" s="41">
        <f t="shared" si="1"/>
        <v>470</v>
      </c>
    </row>
    <row r="41" spans="1:11" x14ac:dyDescent="0.25">
      <c r="A41" s="4" t="s">
        <v>107</v>
      </c>
      <c r="B41" s="75" t="s">
        <v>69</v>
      </c>
      <c r="C41" s="41">
        <f>IFERROR(VLOOKUP($B41,'seznam hráčů'!$B:$E,MATCH('seznam hráčů'!C$1,'seznam hráčů'!$B$1:$E$1,0),FALSE),"")</f>
        <v>2007</v>
      </c>
      <c r="D41" s="41" t="str">
        <f>IFERROR(VLOOKUP($B41,'seznam hráčů'!$B:$F,MATCH('seznam hráčů'!F$1,'seznam hráčů'!$B$1:$F$1,0),FALSE),"")</f>
        <v>Olešná</v>
      </c>
      <c r="E41" s="41"/>
      <c r="F41" s="41">
        <f>IFERROR(VLOOKUP($B41,'2.kolo'!$B:$F,MATCH('2.kolo'!F$5,'2.kolo'!$B$5:$F$5,0),FALSE),"")</f>
        <v>410</v>
      </c>
      <c r="G41" s="41">
        <f>IFERROR(VLOOKUP($B41,'3.kolo'!$B:$F,MATCH('3.kolo'!F$5,'3.kolo'!$B$5:$F$5,0),FALSE),"")</f>
        <v>510</v>
      </c>
      <c r="H41" s="41">
        <f>IFERROR(VLOOKUP($B41,'4.kolo'!$B:$F,MATCH('4.kolo'!F$5,'4.kolo'!$B$5:$F$5,0),FALSE),"")</f>
        <v>450</v>
      </c>
      <c r="I41" s="41"/>
      <c r="J41" s="41"/>
      <c r="K41" s="74">
        <f t="shared" si="1"/>
        <v>456.66666666666669</v>
      </c>
    </row>
    <row r="42" spans="1:11" x14ac:dyDescent="0.25">
      <c r="A42" s="4" t="s">
        <v>109</v>
      </c>
      <c r="B42" s="51" t="s">
        <v>65</v>
      </c>
      <c r="C42" s="4">
        <f>IFERROR(VLOOKUP($B42,'seznam hráčů'!$B:$E,MATCH('seznam hráčů'!C$1,'seznam hráčů'!$B$1:$E$1,0),FALSE),"")</f>
        <v>2006</v>
      </c>
      <c r="D42" s="4" t="str">
        <f>IFERROR(VLOOKUP($B42,'seznam hráčů'!$B:$F,MATCH('seznam hráčů'!F$1,'seznam hráčů'!$B$1:$F$1,0),FALSE),"")</f>
        <v>Praskolesy</v>
      </c>
      <c r="E42" s="4">
        <f>IFERROR(VLOOKUP($B42,'1.kolo'!$B:$F,MATCH('1.kolo'!F$5,'1.kolo'!$B$5:$F$5,0),FALSE),"")</f>
        <v>430</v>
      </c>
      <c r="F42" s="4" t="str">
        <f>IFERROR(VLOOKUP($B42,'2.kolo'!$B:$F,MATCH('2.kolo'!F$5,'2.kolo'!$B$5:$F$5,0),FALSE),"")</f>
        <v/>
      </c>
      <c r="G42" s="4" t="str">
        <f>IFERROR(VLOOKUP($B42,'3.kolo'!$B:$F,MATCH('3.kolo'!F$5,'3.kolo'!$B$5:$F$5,0),FALSE),"")</f>
        <v/>
      </c>
      <c r="H42" s="4" t="str">
        <f>IFERROR(VLOOKUP($B42,'4.kolo'!$B:$F,MATCH('4.kolo'!F$5,'4.kolo'!$B$5:$F$5,0),FALSE),"")</f>
        <v/>
      </c>
      <c r="I42" s="4"/>
      <c r="J42" s="4"/>
      <c r="K42" s="31">
        <f t="shared" si="1"/>
        <v>430</v>
      </c>
    </row>
    <row r="43" spans="1:11" x14ac:dyDescent="0.25">
      <c r="A43" s="4" t="s">
        <v>111</v>
      </c>
      <c r="B43" s="75" t="str">
        <f>IF('[1]Divize D'!$D$47&lt;'[1]Divize D'!$D$48,'[1]Divize D'!$B$46,'[1]Divize D'!$B$48)</f>
        <v>Kunc Dominik</v>
      </c>
      <c r="C43" s="41">
        <f>IFERROR(VLOOKUP($B43,'seznam hráčů'!$B:$E,MATCH('seznam hráčů'!C$1,'seznam hráčů'!$B$1:$E$1,0),FALSE),"")</f>
        <v>2007</v>
      </c>
      <c r="D43" s="41" t="str">
        <f>IFERROR(VLOOKUP($B43,'seznam hráčů'!$B:$F,MATCH('seznam hráčů'!F$1,'seznam hráčů'!$B$1:$F$1,0),FALSE),"")</f>
        <v>Žebrák</v>
      </c>
      <c r="E43" s="41"/>
      <c r="F43" s="41" t="str">
        <f>IFERROR(VLOOKUP($B43,'2.kolo'!$B:$F,MATCH('2.kolo'!F$5,'2.kolo'!$B$5:$F$5,0),FALSE),"")</f>
        <v/>
      </c>
      <c r="G43" s="41">
        <f>IFERROR(VLOOKUP($B43,'3.kolo'!$B:$F,MATCH('3.kolo'!F$5,'3.kolo'!$B$5:$F$5,0),FALSE),"")</f>
        <v>410</v>
      </c>
      <c r="H43" s="41">
        <f>IFERROR(VLOOKUP($B43,'4.kolo'!$B:$F,MATCH('4.kolo'!F$5,'4.kolo'!$B$5:$F$5,0),FALSE),"")</f>
        <v>430</v>
      </c>
      <c r="I43" s="41"/>
      <c r="J43" s="41"/>
      <c r="K43" s="41">
        <f t="shared" si="1"/>
        <v>420</v>
      </c>
    </row>
    <row r="44" spans="1:11" x14ac:dyDescent="0.25">
      <c r="A44" s="4" t="s">
        <v>117</v>
      </c>
      <c r="B44" s="75" t="str">
        <f>'[1]Divize D'!$N$55</f>
        <v>Bielčiková Simona</v>
      </c>
      <c r="C44" s="41">
        <f>IFERROR(VLOOKUP($B44,'seznam hráčů'!$B:$E,MATCH('seznam hráčů'!C$1,'seznam hráčů'!$B$1:$E$1,0),FALSE),"")</f>
        <v>2013</v>
      </c>
      <c r="D44" s="41" t="str">
        <f>IFERROR(VLOOKUP($B44,'seznam hráčů'!$B:$F,MATCH('seznam hráčů'!F$1,'seznam hráčů'!$B$1:$F$1,0),FALSE),"")</f>
        <v>Kr.Dvůr</v>
      </c>
      <c r="E44" s="41"/>
      <c r="F44" s="41">
        <f>IFERROR(VLOOKUP($B44,'2.kolo'!$B:$F,MATCH('2.kolo'!F$5,'2.kolo'!$B$5:$F$5,0),FALSE),"")</f>
        <v>390</v>
      </c>
      <c r="G44" s="41">
        <f>IFERROR(VLOOKUP($B44,'3.kolo'!$B:$F,MATCH('3.kolo'!F$5,'3.kolo'!$B$5:$F$5,0),FALSE),"")</f>
        <v>390</v>
      </c>
      <c r="H44" s="41">
        <f>IFERROR(VLOOKUP($B44,'4.kolo'!$B:$F,MATCH('4.kolo'!F$5,'4.kolo'!$B$5:$F$5,0),FALSE),"")</f>
        <v>410</v>
      </c>
      <c r="I44" s="41"/>
      <c r="J44" s="41"/>
      <c r="K44" s="74">
        <f t="shared" si="1"/>
        <v>396.66666666666669</v>
      </c>
    </row>
    <row r="45" spans="1:11" x14ac:dyDescent="0.25">
      <c r="A45" s="4" t="s">
        <v>118</v>
      </c>
      <c r="B45" s="75" t="str">
        <f>IF('[1]Divize D'!$M$55&lt;'[1]Divize D'!$M$56,'[1]Divize D'!$E$53,'[1]Divize D'!$E$57)</f>
        <v>Sviták Jakub</v>
      </c>
      <c r="C45" s="41">
        <f>IFERROR(VLOOKUP($B45,'seznam hráčů'!$B:$E,MATCH('seznam hráčů'!C$1,'seznam hráčů'!$B$1:$E$1,0),FALSE),"")</f>
        <v>2011</v>
      </c>
      <c r="D45" s="41" t="str">
        <f>IFERROR(VLOOKUP($B45,'seznam hráčů'!$B:$F,MATCH('seznam hráčů'!F$1,'seznam hráčů'!$B$1:$F$1,0),FALSE),"")</f>
        <v>Olešná</v>
      </c>
      <c r="E45" s="41"/>
      <c r="F45" s="41">
        <f>IFERROR(VLOOKUP($B45,'2.kolo'!$B:$F,MATCH('2.kolo'!F$5,'2.kolo'!$B$5:$F$5,0),FALSE),"")</f>
        <v>350</v>
      </c>
      <c r="G45" s="41">
        <f>IFERROR(VLOOKUP($B45,'3.kolo'!$B:$F,MATCH('3.kolo'!F$5,'3.kolo'!$B$5:$F$5,0),FALSE),"")</f>
        <v>430</v>
      </c>
      <c r="H45" s="41">
        <f>IFERROR(VLOOKUP($B45,'4.kolo'!$B:$F,MATCH('4.kolo'!F$5,'4.kolo'!$B$5:$F$5,0),FALSE),"")</f>
        <v>390</v>
      </c>
      <c r="I45" s="41"/>
      <c r="J45" s="41"/>
      <c r="K45" s="41">
        <f t="shared" si="1"/>
        <v>390</v>
      </c>
    </row>
    <row r="46" spans="1:11" x14ac:dyDescent="0.25">
      <c r="A46" s="4" t="s">
        <v>156</v>
      </c>
      <c r="B46" s="75" t="str">
        <f>'[1]Divize E'!$Y$22</f>
        <v>Hlavín Karel</v>
      </c>
      <c r="C46" s="41">
        <f>IFERROR(VLOOKUP($B46,'seznam hráčů'!$B:$E,MATCH('seznam hráčů'!C$1,'seznam hráčů'!$B$1:$E$1,0),FALSE),"")</f>
        <v>2007</v>
      </c>
      <c r="D46" s="41" t="str">
        <f>IFERROR(VLOOKUP($B46,'seznam hráčů'!$B:$F,MATCH('seznam hráčů'!F$1,'seznam hráčů'!$B$1:$F$1,0),FALSE),"")</f>
        <v>Libomyšl</v>
      </c>
      <c r="E46" s="41"/>
      <c r="F46" s="41" t="str">
        <f>IFERROR(VLOOKUP($B46,'2.kolo'!$B:$F,MATCH('2.kolo'!F$5,'2.kolo'!$B$5:$F$5,0),FALSE),"")</f>
        <v/>
      </c>
      <c r="G46" s="41" t="str">
        <f>IFERROR(VLOOKUP($B46,'3.kolo'!$B:$F,MATCH('3.kolo'!F$5,'3.kolo'!$B$5:$F$5,0),FALSE),"")</f>
        <v/>
      </c>
      <c r="H46" s="41">
        <f>IFERROR(VLOOKUP($B46,'4.kolo'!$B:$F,MATCH('4.kolo'!F$5,'4.kolo'!$B$5:$F$5,0),FALSE),"")</f>
        <v>370</v>
      </c>
      <c r="I46" s="41"/>
      <c r="J46" s="41"/>
      <c r="K46" s="41">
        <f t="shared" si="1"/>
        <v>370</v>
      </c>
    </row>
    <row r="47" spans="1:11" x14ac:dyDescent="0.25">
      <c r="A47" s="4" t="s">
        <v>156</v>
      </c>
      <c r="B47" s="75" t="str">
        <f>'[1]Divize D'!$E$62</f>
        <v>Andrš Jakub</v>
      </c>
      <c r="C47" s="41">
        <f>IFERROR(VLOOKUP($B47,'seznam hráčů'!$B:$E,MATCH('seznam hráčů'!C$1,'seznam hráčů'!$B$1:$E$1,0),FALSE),"")</f>
        <v>2006</v>
      </c>
      <c r="D47" s="41" t="str">
        <f>IFERROR(VLOOKUP($B47,'seznam hráčů'!$B:$F,MATCH('seznam hráčů'!F$1,'seznam hráčů'!$B$1:$F$1,0),FALSE),"")</f>
        <v>Žebrák</v>
      </c>
      <c r="E47" s="41"/>
      <c r="F47" s="41" t="str">
        <f>IFERROR(VLOOKUP($B47,'2.kolo'!$B:$F,MATCH('2.kolo'!F$5,'2.kolo'!$B$5:$F$5,0),FALSE),"")</f>
        <v/>
      </c>
      <c r="G47" s="41" t="str">
        <f>IFERROR(VLOOKUP($B47,'3.kolo'!$B:$F,MATCH('3.kolo'!F$5,'3.kolo'!$B$5:$F$5,0),FALSE),"")</f>
        <v/>
      </c>
      <c r="H47" s="41">
        <f>IFERROR(VLOOKUP($B47,'4.kolo'!$B:$F,MATCH('4.kolo'!F$5,'4.kolo'!$B$5:$F$5,0),FALSE),"")</f>
        <v>370</v>
      </c>
      <c r="I47" s="41"/>
      <c r="J47" s="41"/>
      <c r="K47" s="41">
        <f t="shared" si="1"/>
        <v>370</v>
      </c>
    </row>
    <row r="48" spans="1:11" x14ac:dyDescent="0.25">
      <c r="A48" s="4" t="s">
        <v>121</v>
      </c>
      <c r="B48" s="75" t="str">
        <f>'[1]Divize E'!$Y$23</f>
        <v>Eška Matěj</v>
      </c>
      <c r="C48" s="41">
        <f>IFERROR(VLOOKUP($B48,'seznam hráčů'!$B:$E,MATCH('seznam hráčů'!C$1,'seznam hráčů'!$B$1:$E$1,0),FALSE),"")</f>
        <v>2006</v>
      </c>
      <c r="D48" s="41" t="str">
        <f>IFERROR(VLOOKUP($B48,'seznam hráčů'!$B:$F,MATCH('seznam hráčů'!F$1,'seznam hráčů'!$B$1:$F$1,0),FALSE),"")</f>
        <v>Hořovice</v>
      </c>
      <c r="E48" s="41"/>
      <c r="F48" s="41" t="str">
        <f>IFERROR(VLOOKUP($B48,'2.kolo'!$B:$F,MATCH('2.kolo'!F$5,'2.kolo'!$B$5:$F$5,0),FALSE),"")</f>
        <v/>
      </c>
      <c r="G48" s="41" t="str">
        <f>IFERROR(VLOOKUP($B48,'3.kolo'!$B:$F,MATCH('3.kolo'!F$5,'3.kolo'!$B$5:$F$5,0),FALSE),"")</f>
        <v/>
      </c>
      <c r="H48" s="41">
        <f>IFERROR(VLOOKUP($B48,'4.kolo'!$B:$F,MATCH('4.kolo'!F$5,'4.kolo'!$B$5:$F$5,0),FALSE),"")</f>
        <v>350</v>
      </c>
      <c r="I48" s="41"/>
      <c r="J48" s="41"/>
      <c r="K48" s="41">
        <f t="shared" si="1"/>
        <v>350</v>
      </c>
    </row>
    <row r="49" spans="1:11" x14ac:dyDescent="0.25">
      <c r="A49" s="4" t="s">
        <v>122</v>
      </c>
      <c r="B49" s="75" t="str">
        <f>'[1]Divize E'!$Y$24</f>
        <v>Tauš Matěj</v>
      </c>
      <c r="C49" s="41">
        <f>IFERROR(VLOOKUP($B49,'seznam hráčů'!$B:$E,MATCH('seznam hráčů'!C$1,'seznam hráčů'!$B$1:$E$1,0),FALSE),"")</f>
        <v>2009</v>
      </c>
      <c r="D49" s="41" t="str">
        <f>IFERROR(VLOOKUP($B49,'seznam hráčů'!$B:$F,MATCH('seznam hráčů'!F$1,'seznam hráčů'!$B$1:$F$1,0),FALSE),"")</f>
        <v>Olešná</v>
      </c>
      <c r="E49" s="41"/>
      <c r="F49" s="41" t="str">
        <f>IFERROR(VLOOKUP($B49,'2.kolo'!$B:$F,MATCH('2.kolo'!F$5,'2.kolo'!$B$5:$F$5,0),FALSE),"")</f>
        <v/>
      </c>
      <c r="G49" s="41" t="str">
        <f>IFERROR(VLOOKUP($B49,'3.kolo'!$B:$F,MATCH('3.kolo'!F$5,'3.kolo'!$B$5:$F$5,0),FALSE),"")</f>
        <v/>
      </c>
      <c r="H49" s="41">
        <f>IFERROR(VLOOKUP($B49,'4.kolo'!$B:$F,MATCH('4.kolo'!F$5,'4.kolo'!$B$5:$F$5,0),FALSE),"")</f>
        <v>330</v>
      </c>
      <c r="I49" s="41"/>
      <c r="J49" s="41"/>
      <c r="K49" s="41">
        <f t="shared" si="1"/>
        <v>330</v>
      </c>
    </row>
    <row r="50" spans="1:11" x14ac:dyDescent="0.25">
      <c r="A50" s="4" t="s">
        <v>157</v>
      </c>
      <c r="B50" s="75" t="str">
        <f>'[1]Divize E'!$Y$25</f>
        <v>Novák Jakub</v>
      </c>
      <c r="C50" s="41">
        <f>IFERROR(VLOOKUP($B50,'seznam hráčů'!$B:$E,MATCH('seznam hráčů'!C$1,'seznam hráčů'!$B$1:$E$1,0),FALSE),"")</f>
        <v>2011</v>
      </c>
      <c r="D50" s="41" t="str">
        <f>IFERROR(VLOOKUP($B50,'seznam hráčů'!$B:$F,MATCH('seznam hráčů'!F$1,'seznam hráčů'!$B$1:$F$1,0),FALSE),"")</f>
        <v>Zdice</v>
      </c>
      <c r="E50" s="41"/>
      <c r="F50" s="41" t="str">
        <f>IFERROR(VLOOKUP($B50,'2.kolo'!$B:$F,MATCH('2.kolo'!F$5,'2.kolo'!$B$5:$F$5,0),FALSE),"")</f>
        <v/>
      </c>
      <c r="G50" s="41" t="str">
        <f>IFERROR(VLOOKUP($B50,'3.kolo'!$B:$F,MATCH('3.kolo'!F$5,'3.kolo'!$B$5:$F$5,0),FALSE),"")</f>
        <v/>
      </c>
      <c r="H50" s="41">
        <f>IFERROR(VLOOKUP($B50,'4.kolo'!$B:$F,MATCH('4.kolo'!F$5,'4.kolo'!$B$5:$F$5,0),FALSE),"")</f>
        <v>310</v>
      </c>
      <c r="I50" s="41"/>
      <c r="J50" s="41"/>
      <c r="K50" s="41">
        <f t="shared" si="1"/>
        <v>310</v>
      </c>
    </row>
    <row r="51" spans="1:11" x14ac:dyDescent="0.25">
      <c r="A51" s="4" t="s">
        <v>158</v>
      </c>
      <c r="B51" s="75" t="str">
        <f>'[1]Divize E'!$Y$26</f>
        <v>Kureš Jakub</v>
      </c>
      <c r="C51" s="41">
        <f>IFERROR(VLOOKUP($B51,'seznam hráčů'!$B:$E,MATCH('seznam hráčů'!C$1,'seznam hráčů'!$B$1:$E$1,0),FALSE),"")</f>
        <v>2011</v>
      </c>
      <c r="D51" s="41" t="str">
        <f>IFERROR(VLOOKUP($B51,'seznam hráčů'!$B:$F,MATCH('seznam hráčů'!F$1,'seznam hráčů'!$B$1:$F$1,0),FALSE),"")</f>
        <v>Hořovice</v>
      </c>
      <c r="E51" s="41"/>
      <c r="F51" s="41" t="str">
        <f>IFERROR(VLOOKUP($B51,'2.kolo'!$B:$F,MATCH('2.kolo'!F$5,'2.kolo'!$B$5:$F$5,0),FALSE),"")</f>
        <v/>
      </c>
      <c r="G51" s="41" t="str">
        <f>IFERROR(VLOOKUP($B51,'3.kolo'!$B:$F,MATCH('3.kolo'!F$5,'3.kolo'!$B$5:$F$5,0),FALSE),"")</f>
        <v/>
      </c>
      <c r="H51" s="41">
        <f>IFERROR(VLOOKUP($B51,'4.kolo'!$B:$F,MATCH('4.kolo'!F$5,'4.kolo'!$B$5:$F$5,0),FALSE),"")</f>
        <v>300</v>
      </c>
      <c r="I51" s="41"/>
      <c r="J51" s="41"/>
      <c r="K51" s="41">
        <f t="shared" si="1"/>
        <v>300</v>
      </c>
    </row>
    <row r="52" spans="1:11" x14ac:dyDescent="0.25">
      <c r="A52" s="4" t="s">
        <v>159</v>
      </c>
      <c r="B52" s="75" t="str">
        <f>'[1]Divize E'!$Y$27</f>
        <v>Kubín Adam</v>
      </c>
      <c r="C52" s="41">
        <f>IFERROR(VLOOKUP($B52,'seznam hráčů'!$B:$E,MATCH('seznam hráčů'!C$1,'seznam hráčů'!$B$1:$E$1,0),FALSE),"")</f>
        <v>2011</v>
      </c>
      <c r="D52" s="41" t="str">
        <f>IFERROR(VLOOKUP($B52,'seznam hráčů'!$B:$F,MATCH('seznam hráčů'!F$1,'seznam hráčů'!$B$1:$F$1,0),FALSE),"")</f>
        <v>Zdice</v>
      </c>
      <c r="E52" s="41"/>
      <c r="F52" s="41" t="str">
        <f>IFERROR(VLOOKUP($B52,'2.kolo'!$B:$F,MATCH('2.kolo'!F$5,'2.kolo'!$B$5:$F$5,0),FALSE),"")</f>
        <v/>
      </c>
      <c r="G52" s="41" t="str">
        <f>IFERROR(VLOOKUP($B52,'3.kolo'!$B:$F,MATCH('3.kolo'!F$5,'3.kolo'!$B$5:$F$5,0),FALSE),"")</f>
        <v/>
      </c>
      <c r="H52" s="41">
        <f>IFERROR(VLOOKUP($B52,'4.kolo'!$B:$F,MATCH('4.kolo'!F$5,'4.kolo'!$B$5:$F$5,0),FALSE),"")</f>
        <v>290</v>
      </c>
      <c r="I52" s="41"/>
      <c r="J52" s="41"/>
      <c r="K52" s="41">
        <f t="shared" si="1"/>
        <v>290</v>
      </c>
    </row>
  </sheetData>
  <sortState xmlns:xlrd2="http://schemas.microsoft.com/office/spreadsheetml/2017/richdata2" ref="B5:K52">
    <sortCondition descending="1" ref="K5:K52"/>
  </sortState>
  <mergeCells count="2">
    <mergeCell ref="A1:K2"/>
    <mergeCell ref="A3:K3"/>
  </mergeCells>
  <phoneticPr fontId="8" type="noConversion"/>
  <conditionalFormatting sqref="B1:B33 B35:B1048576">
    <cfRule type="duplicateValues" dxfId="170" priority="3"/>
  </conditionalFormatting>
  <conditionalFormatting sqref="K5:K33 K35:K52">
    <cfRule type="duplicateValues" dxfId="169" priority="2"/>
  </conditionalFormatting>
  <conditionalFormatting sqref="B34">
    <cfRule type="duplicateValues" dxfId="168" priority="1"/>
  </conditionalFormatting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97963-9815-4489-8E01-BCBFB13B30C8}">
  <dimension ref="A1:K60"/>
  <sheetViews>
    <sheetView workbookViewId="0">
      <selection activeCell="N44" sqref="N44"/>
    </sheetView>
  </sheetViews>
  <sheetFormatPr defaultRowHeight="15" x14ac:dyDescent="0.2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</cols>
  <sheetData>
    <row r="1" spans="1:11" ht="14.45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14.45" customHeight="1" x14ac:dyDescent="0.25">
      <c r="A3" s="113" t="s">
        <v>160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3" t="s">
        <v>2</v>
      </c>
      <c r="B4" s="3" t="s">
        <v>124</v>
      </c>
      <c r="C4" s="3" t="s">
        <v>5</v>
      </c>
      <c r="D4" s="3" t="s">
        <v>4</v>
      </c>
      <c r="E4" s="3" t="s">
        <v>125</v>
      </c>
      <c r="F4" s="3" t="s">
        <v>126</v>
      </c>
      <c r="G4" s="3" t="s">
        <v>127</v>
      </c>
      <c r="H4" s="3" t="s">
        <v>128</v>
      </c>
      <c r="I4" s="3" t="s">
        <v>129</v>
      </c>
      <c r="J4" s="3" t="s">
        <v>130</v>
      </c>
      <c r="K4" s="3" t="s">
        <v>7</v>
      </c>
    </row>
    <row r="5" spans="1:11" x14ac:dyDescent="0.25">
      <c r="A5" s="4" t="s">
        <v>9</v>
      </c>
      <c r="B5" s="51" t="s">
        <v>10</v>
      </c>
      <c r="C5" s="4">
        <f>IFERROR(VLOOKUP($B5,'seznam hráčů'!$B:$E,MATCH('seznam hráčů'!C$1,'seznam hráčů'!$B$1:$E$1,0),FALSE),"")</f>
        <v>2007</v>
      </c>
      <c r="D5" s="4" t="str">
        <f>IFERROR(VLOOKUP($B5,'seznam hráčů'!$B:$F,MATCH('seznam hráčů'!F$1,'seznam hráčů'!$B$1:$F$1,0),FALSE),"")</f>
        <v>Olešná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>
        <f>IFERROR(VLOOKUP($B5,'3.kolo'!$B:$F,MATCH('3.kolo'!F$5,'3.kolo'!$B$5:$F$5,0),FALSE),"")</f>
        <v>1000</v>
      </c>
      <c r="H5" s="4">
        <f>IFERROR(VLOOKUP($B5,'4.kolo'!$B:$F,MATCH('4.kolo'!F$5,'4.kolo'!$B$5:$F$5,0),FALSE),"")</f>
        <v>1000</v>
      </c>
      <c r="I5" s="4">
        <f>IFERROR(VLOOKUP($B5,'5.kolo'!$B:$F,MATCH('5.kolo'!F$5,'5.kolo'!$B$5:$F$5,0),FALSE),"")</f>
        <v>1000</v>
      </c>
      <c r="J5" s="4"/>
      <c r="K5" s="31">
        <f t="shared" ref="K5:K34" si="0">AVERAGE(E5:J5)</f>
        <v>1000</v>
      </c>
    </row>
    <row r="6" spans="1:11" x14ac:dyDescent="0.25">
      <c r="A6" s="4" t="s">
        <v>11</v>
      </c>
      <c r="B6" s="51" t="s">
        <v>91</v>
      </c>
      <c r="C6" s="4">
        <f>IFERROR(VLOOKUP($B6,'seznam hráčů'!$B:$E,MATCH('seznam hráčů'!C$1,'seznam hráčů'!$B$1:$E$1,0),FALSE),"")</f>
        <v>2010</v>
      </c>
      <c r="D6" s="4" t="str">
        <f>IFERROR(VLOOKUP($B6,'seznam hráčů'!$B:$F,MATCH('seznam hráčů'!F$1,'seznam hráčů'!$B$1:$F$1,0),FALSE),"")</f>
        <v>Záluží</v>
      </c>
      <c r="E6" s="4" t="str">
        <f>IFERROR(VLOOKUP($B6,'1.kolo'!$B:$F,MATCH('1.kolo'!F$5,'1.kolo'!$B$5:$F$5,0),FALSE),"")</f>
        <v/>
      </c>
      <c r="F6" s="4">
        <f>IFERROR(VLOOKUP($B6,'2.kolo'!$B:$F,MATCH('2.kolo'!F$5,'2.kolo'!$B$5:$F$5,0),FALSE),"")</f>
        <v>970</v>
      </c>
      <c r="G6" s="4" t="str">
        <f>IFERROR(VLOOKUP($B6,'3.kolo'!$B:$F,MATCH('3.kolo'!F$5,'3.kolo'!$B$5:$F$5,0),FALSE),"")</f>
        <v/>
      </c>
      <c r="H6" s="4" t="str">
        <f>IFERROR(VLOOKUP($B6,'4.kolo'!$B:$F,MATCH('4.kolo'!F$5,'4.kolo'!$B$5:$F$5,0),FALSE),"")</f>
        <v/>
      </c>
      <c r="I6" s="4">
        <f>IFERROR(VLOOKUP($B6,'5.kolo'!$B:$F,MATCH('5.kolo'!F$5,'5.kolo'!$B$5:$F$5,0),FALSE),"")</f>
        <v>970</v>
      </c>
      <c r="J6" s="4"/>
      <c r="K6" s="31">
        <f t="shared" si="0"/>
        <v>970</v>
      </c>
    </row>
    <row r="7" spans="1:11" x14ac:dyDescent="0.25">
      <c r="A7" s="4" t="s">
        <v>13</v>
      </c>
      <c r="B7" s="51" t="s">
        <v>97</v>
      </c>
      <c r="C7" s="4">
        <f>IFERROR(VLOOKUP($B7,'seznam hráčů'!$B:$E,MATCH('seznam hráčů'!C$1,'seznam hráčů'!$B$1:$E$1,0),FALSE),"")</f>
        <v>2005</v>
      </c>
      <c r="D7" s="4" t="str">
        <f>IFERROR(VLOOKUP($B7,'seznam hráčů'!$B:$F,MATCH('seznam hráčů'!F$1,'seznam hráčů'!$B$1:$F$1,0),FALSE),"")</f>
        <v>Žebrák</v>
      </c>
      <c r="E7" s="4"/>
      <c r="F7" s="4"/>
      <c r="G7" s="4">
        <f>IFERROR(VLOOKUP($B7,'3.kolo'!$B:$F,MATCH('3.kolo'!F$5,'3.kolo'!$B$5:$F$5,0),FALSE),"")</f>
        <v>970</v>
      </c>
      <c r="H7" s="4">
        <f>IFERROR(VLOOKUP($B7,'4.kolo'!$B:$F,MATCH('4.kolo'!F$5,'4.kolo'!$B$5:$F$5,0),FALSE),"")</f>
        <v>940</v>
      </c>
      <c r="I7" s="4" t="str">
        <f>IFERROR(VLOOKUP($B7,'5.kolo'!$B:$F,MATCH('5.kolo'!F$5,'5.kolo'!$B$5:$F$5,0),FALSE),"")</f>
        <v/>
      </c>
      <c r="J7" s="4"/>
      <c r="K7" s="31">
        <f t="shared" si="0"/>
        <v>955</v>
      </c>
    </row>
    <row r="8" spans="1:11" x14ac:dyDescent="0.25">
      <c r="A8" s="4" t="s">
        <v>15</v>
      </c>
      <c r="B8" s="51" t="s">
        <v>12</v>
      </c>
      <c r="C8" s="4">
        <f>IFERROR(VLOOKUP($B8,'seznam hráčů'!$B:$E,MATCH('seznam hráčů'!C$1,'seznam hráčů'!$B$1:$E$1,0),FALSE),"")</f>
        <v>2010</v>
      </c>
      <c r="D8" s="4" t="str">
        <f>IFERROR(VLOOKUP($B8,'seznam hráčů'!$B:$F,MATCH('seznam hráčů'!F$1,'seznam hráčů'!$B$1:$F$1,0),FALSE),"")</f>
        <v>Žebrák</v>
      </c>
      <c r="E8" s="4">
        <f>IFERROR(VLOOKUP($B8,'1.kolo'!$B:$F,MATCH('1.kolo'!F$5,'1.kolo'!$B$5:$F$5,0),FALSE),"")</f>
        <v>970</v>
      </c>
      <c r="F8" s="4" t="str">
        <f>IFERROR(VLOOKUP($B8,'2.kolo'!$B:$F,MATCH('2.kolo'!F$5,'2.kolo'!$B$5:$F$5,0),FALSE),"")</f>
        <v/>
      </c>
      <c r="G8" s="4" t="str">
        <f>IFERROR(VLOOKUP($B8,'3.kolo'!$B:$F,MATCH('3.kolo'!F$5,'3.kolo'!$B$5:$F$5,0),FALSE),"")</f>
        <v/>
      </c>
      <c r="H8" s="4">
        <f>IFERROR(VLOOKUP($B8,'4.kolo'!$B:$F,MATCH('4.kolo'!F$5,'4.kolo'!$B$5:$F$5,0),FALSE),"")</f>
        <v>910</v>
      </c>
      <c r="I8" s="4" t="str">
        <f>IFERROR(VLOOKUP($B8,'5.kolo'!$B:$F,MATCH('5.kolo'!F$5,'5.kolo'!$B$5:$F$5,0),FALSE),"")</f>
        <v/>
      </c>
      <c r="J8" s="4"/>
      <c r="K8" s="31">
        <f t="shared" si="0"/>
        <v>940</v>
      </c>
    </row>
    <row r="9" spans="1:11" x14ac:dyDescent="0.25">
      <c r="A9" s="4" t="s">
        <v>17</v>
      </c>
      <c r="B9" s="51" t="s">
        <v>16</v>
      </c>
      <c r="C9" s="4">
        <f>IFERROR(VLOOKUP($B9,'seznam hráčů'!$B:$E,MATCH('seznam hráčů'!C$1,'seznam hráčů'!$B$1:$E$1,0),FALSE),"")</f>
        <v>2006</v>
      </c>
      <c r="D9" s="4" t="str">
        <f>IFERROR(VLOOKUP($B9,'seznam hráčů'!$B:$F,MATCH('seznam hráčů'!F$1,'seznam hráčů'!$B$1:$F$1,0),FALSE),"")</f>
        <v>Žebrák</v>
      </c>
      <c r="E9" s="4">
        <f>IFERROR(VLOOKUP($B9,'1.kolo'!$B:$F,MATCH('1.kolo'!F$5,'1.kolo'!$B$5:$F$5,0),FALSE),"")</f>
        <v>910</v>
      </c>
      <c r="F9" s="4">
        <f>IFERROR(VLOOKUP($B9,'2.kolo'!$B:$F,MATCH('2.kolo'!F$5,'2.kolo'!$B$5:$F$5,0),FALSE),"")</f>
        <v>850</v>
      </c>
      <c r="G9" s="4">
        <f>IFERROR(VLOOKUP($B9,'3.kolo'!$B:$F,MATCH('3.kolo'!F$5,'3.kolo'!$B$5:$F$5,0),FALSE),"")</f>
        <v>910</v>
      </c>
      <c r="H9" s="4">
        <f>IFERROR(VLOOKUP($B9,'4.kolo'!$B:$F,MATCH('4.kolo'!F$5,'4.kolo'!$B$5:$F$5,0),FALSE),"")</f>
        <v>970</v>
      </c>
      <c r="I9" s="4">
        <f>IFERROR(VLOOKUP($B9,'5.kolo'!$B:$F,MATCH('5.kolo'!F$5,'5.kolo'!$B$5:$F$5,0),FALSE),"")</f>
        <v>940</v>
      </c>
      <c r="J9" s="4"/>
      <c r="K9" s="31">
        <f t="shared" si="0"/>
        <v>916</v>
      </c>
    </row>
    <row r="10" spans="1:11" x14ac:dyDescent="0.25">
      <c r="A10" s="4" t="s">
        <v>154</v>
      </c>
      <c r="B10" s="51" t="s">
        <v>18</v>
      </c>
      <c r="C10" s="4">
        <f>IFERROR(VLOOKUP($B10,'seznam hráčů'!$B:$E,MATCH('seznam hráčů'!C$1,'seznam hráčů'!$B$1:$E$1,0),FALSE),"")</f>
        <v>2008</v>
      </c>
      <c r="D10" s="4" t="str">
        <f>IFERROR(VLOOKUP($B10,'seznam hráčů'!$B:$F,MATCH('seznam hráčů'!F$1,'seznam hráčů'!$B$1:$F$1,0),FALSE),"")</f>
        <v>Olešná</v>
      </c>
      <c r="E10" s="4">
        <f>IFERROR(VLOOKUP($B10,'1.kolo'!$B:$F,MATCH('1.kolo'!F$5,'1.kolo'!$B$5:$F$5,0),FALSE),"")</f>
        <v>880</v>
      </c>
      <c r="F10" s="4">
        <f>IFERROR(VLOOKUP($B10,'2.kolo'!$B:$F,MATCH('2.kolo'!F$5,'2.kolo'!$B$5:$F$5,0),FALSE),"")</f>
        <v>940</v>
      </c>
      <c r="G10" s="4" t="str">
        <f>IFERROR(VLOOKUP($B10,'3.kolo'!$B:$F,MATCH('3.kolo'!F$5,'3.kolo'!$B$5:$F$5,0),FALSE),"")</f>
        <v/>
      </c>
      <c r="H10" s="4">
        <f>IFERROR(VLOOKUP($B10,'4.kolo'!$B:$F,MATCH('4.kolo'!F$5,'4.kolo'!$B$5:$F$5,0),FALSE),"")</f>
        <v>820</v>
      </c>
      <c r="I10" s="4" t="str">
        <f>IFERROR(VLOOKUP($B10,'5.kolo'!$B:$F,MATCH('5.kolo'!F$5,'5.kolo'!$B$5:$F$5,0),FALSE),"")</f>
        <v/>
      </c>
      <c r="J10" s="4"/>
      <c r="K10" s="31">
        <f t="shared" si="0"/>
        <v>880</v>
      </c>
    </row>
    <row r="11" spans="1:11" x14ac:dyDescent="0.25">
      <c r="A11" s="4" t="s">
        <v>154</v>
      </c>
      <c r="B11" s="51" t="s">
        <v>14</v>
      </c>
      <c r="C11" s="4">
        <f>IFERROR(VLOOKUP($B11,'seznam hráčů'!$B:$E,MATCH('seznam hráčů'!C$1,'seznam hráčů'!$B$1:$E$1,0),FALSE),"")</f>
        <v>2006</v>
      </c>
      <c r="D11" s="4" t="str">
        <f>IFERROR(VLOOKUP($B11,'seznam hráčů'!$B:$F,MATCH('seznam hráčů'!F$1,'seznam hráčů'!$B$1:$F$1,0),FALSE),"")</f>
        <v>Hudlice</v>
      </c>
      <c r="E11" s="4">
        <f>IFERROR(VLOOKUP($B11,'1.kolo'!$B:$F,MATCH('1.kolo'!F$5,'1.kolo'!$B$5:$F$5,0),FALSE),"")</f>
        <v>940</v>
      </c>
      <c r="F11" s="4">
        <f>IFERROR(VLOOKUP($B11,'2.kolo'!$B:$F,MATCH('2.kolo'!F$5,'2.kolo'!$B$5:$F$5,0),FALSE),"")</f>
        <v>820</v>
      </c>
      <c r="G11" s="4" t="str">
        <f>IFERROR(VLOOKUP($B11,'3.kolo'!$B:$F,MATCH('3.kolo'!F$5,'3.kolo'!$B$5:$F$5,0),FALSE),"")</f>
        <v/>
      </c>
      <c r="H11" s="4">
        <f>IFERROR(VLOOKUP($B11,'4.kolo'!$B:$F,MATCH('4.kolo'!F$5,'4.kolo'!$B$5:$F$5,0),FALSE),"")</f>
        <v>880</v>
      </c>
      <c r="I11" s="4" t="str">
        <f>IFERROR(VLOOKUP($B11,'5.kolo'!$B:$F,MATCH('5.kolo'!F$5,'5.kolo'!$B$5:$F$5,0),FALSE),"")</f>
        <v/>
      </c>
      <c r="J11" s="4"/>
      <c r="K11" s="31">
        <f t="shared" si="0"/>
        <v>880</v>
      </c>
    </row>
    <row r="12" spans="1:11" x14ac:dyDescent="0.25">
      <c r="A12" s="4" t="s">
        <v>23</v>
      </c>
      <c r="B12" s="51" t="s">
        <v>22</v>
      </c>
      <c r="C12" s="4">
        <f>IFERROR(VLOOKUP($B12,'seznam hráčů'!$B:$E,MATCH('seznam hráčů'!C$1,'seznam hráčů'!$B$1:$E$1,0),FALSE),"")</f>
        <v>2006</v>
      </c>
      <c r="D12" s="4" t="str">
        <f>IFERROR(VLOOKUP($B12,'seznam hráčů'!$B:$F,MATCH('seznam hráčů'!F$1,'seznam hráčů'!$B$1:$F$1,0),FALSE),"")</f>
        <v>Hudlice</v>
      </c>
      <c r="E12" s="4">
        <f>IFERROR(VLOOKUP($B12,'1.kolo'!$B:$F,MATCH('1.kolo'!F$5,'1.kolo'!$B$5:$F$5,0),FALSE),"")</f>
        <v>820</v>
      </c>
      <c r="F12" s="4" t="str">
        <f>IFERROR(VLOOKUP($B12,'2.kolo'!$B:$F,MATCH('2.kolo'!F$5,'2.kolo'!$B$5:$F$5,0),FALSE),"")</f>
        <v/>
      </c>
      <c r="G12" s="4">
        <f>IFERROR(VLOOKUP($B12,'3.kolo'!$B:$F,MATCH('3.kolo'!F$5,'3.kolo'!$B$5:$F$5,0),FALSE),"")</f>
        <v>850</v>
      </c>
      <c r="H12" s="4">
        <f>IFERROR(VLOOKUP($B12,'4.kolo'!$B:$F,MATCH('4.kolo'!F$5,'4.kolo'!$B$5:$F$5,0),FALSE),"")</f>
        <v>850</v>
      </c>
      <c r="I12" s="4">
        <f>IFERROR(VLOOKUP($B12,'5.kolo'!$B:$F,MATCH('5.kolo'!F$5,'5.kolo'!$B$5:$F$5,0),FALSE),"")</f>
        <v>910</v>
      </c>
      <c r="J12" s="13"/>
      <c r="K12" s="31">
        <f t="shared" si="0"/>
        <v>857.5</v>
      </c>
    </row>
    <row r="13" spans="1:11" x14ac:dyDescent="0.25">
      <c r="A13" s="4" t="s">
        <v>26</v>
      </c>
      <c r="B13" s="51" t="s">
        <v>29</v>
      </c>
      <c r="C13" s="4">
        <f>IFERROR(VLOOKUP($B13,'seznam hráčů'!$B:$E,MATCH('seznam hráčů'!C$1,'seznam hráčů'!$B$1:$E$1,0),FALSE),"")</f>
        <v>2006</v>
      </c>
      <c r="D13" s="4" t="str">
        <f>IFERROR(VLOOKUP($B13,'seznam hráčů'!$B:$F,MATCH('seznam hráčů'!F$1,'seznam hráčů'!$B$1:$F$1,0),FALSE),"")</f>
        <v>Hudlice</v>
      </c>
      <c r="E13" s="4">
        <f>IFERROR(VLOOKUP($B13,'1.kolo'!$B:$F,MATCH('1.kolo'!F$5,'1.kolo'!$B$5:$F$5,0),FALSE),"")</f>
        <v>790</v>
      </c>
      <c r="F13" s="4">
        <f>IFERROR(VLOOKUP($B13,'2.kolo'!$B:$F,MATCH('2.kolo'!F$5,'2.kolo'!$B$5:$F$5,0),FALSE),"")</f>
        <v>910</v>
      </c>
      <c r="G13" s="4">
        <f>IFERROR(VLOOKUP($B13,'3.kolo'!$B:$F,MATCH('3.kolo'!F$5,'3.kolo'!$B$5:$F$5,0),FALSE),"")</f>
        <v>880</v>
      </c>
      <c r="H13" s="4">
        <f>IFERROR(VLOOKUP($B13,'4.kolo'!$B:$F,MATCH('4.kolo'!F$5,'4.kolo'!$B$5:$F$5,0),FALSE),"")</f>
        <v>730</v>
      </c>
      <c r="I13" s="4">
        <f>IFERROR(VLOOKUP($B13,'5.kolo'!$B:$F,MATCH('5.kolo'!F$5,'5.kolo'!$B$5:$F$5,0),FALSE),"")</f>
        <v>880</v>
      </c>
      <c r="J13" s="4"/>
      <c r="K13" s="31">
        <f t="shared" si="0"/>
        <v>838</v>
      </c>
    </row>
    <row r="14" spans="1:11" x14ac:dyDescent="0.25">
      <c r="A14" s="4" t="s">
        <v>28</v>
      </c>
      <c r="B14" s="51" t="s">
        <v>27</v>
      </c>
      <c r="C14" s="4">
        <f>IFERROR(VLOOKUP($B14,'seznam hráčů'!$B:$E,MATCH('seznam hráčů'!C$1,'seznam hráčů'!$B$1:$E$1,0),FALSE),"")</f>
        <v>2008</v>
      </c>
      <c r="D14" s="4" t="str">
        <f>IFERROR(VLOOKUP($B14,'seznam hráčů'!$B:$F,MATCH('seznam hráčů'!F$1,'seznam hráčů'!$B$1:$F$1,0),FALSE),"")</f>
        <v>Kr.Dvůr</v>
      </c>
      <c r="E14" s="4">
        <f>IFERROR(VLOOKUP($B14,'1.kolo'!$B:$F,MATCH('1.kolo'!F$5,'1.kolo'!$B$5:$F$5,0),FALSE),"")</f>
        <v>820</v>
      </c>
      <c r="F14" s="4">
        <f>IFERROR(VLOOKUP($B14,'2.kolo'!$B:$F,MATCH('2.kolo'!F$5,'2.kolo'!$B$5:$F$5,0),FALSE),"")</f>
        <v>880</v>
      </c>
      <c r="G14" s="4">
        <f>IFERROR(VLOOKUP($B14,'3.kolo'!$B:$F,MATCH('3.kolo'!F$5,'3.kolo'!$B$5:$F$5,0),FALSE),"")</f>
        <v>790</v>
      </c>
      <c r="H14" s="4">
        <f>IFERROR(VLOOKUP($B14,'4.kolo'!$B:$F,MATCH('4.kolo'!F$5,'4.kolo'!$B$5:$F$5,0),FALSE),"")</f>
        <v>820</v>
      </c>
      <c r="I14" s="4" t="str">
        <f>IFERROR(VLOOKUP($B14,'5.kolo'!$B:$F,MATCH('5.kolo'!F$5,'5.kolo'!$B$5:$F$5,0),FALSE),"")</f>
        <v/>
      </c>
      <c r="J14" s="4"/>
      <c r="K14" s="31">
        <f t="shared" si="0"/>
        <v>827.5</v>
      </c>
    </row>
    <row r="15" spans="1:11" x14ac:dyDescent="0.25">
      <c r="A15" s="4" t="s">
        <v>161</v>
      </c>
      <c r="B15" s="51" t="s">
        <v>31</v>
      </c>
      <c r="C15" s="4">
        <f>IFERROR(VLOOKUP($B15,'seznam hráčů'!$B:$E,MATCH('seznam hráčů'!C$1,'seznam hráčů'!$B$1:$E$1,0),FALSE),"")</f>
        <v>2007</v>
      </c>
      <c r="D15" s="4" t="str">
        <f>IFERROR(VLOOKUP($B15,'seznam hráčů'!$B:$F,MATCH('seznam hráčů'!F$1,'seznam hráčů'!$B$1:$F$1,0),FALSE),"")</f>
        <v>Žebrák</v>
      </c>
      <c r="E15" s="4">
        <f>IFERROR(VLOOKUP($B15,'1.kolo'!$B:$F,MATCH('1.kolo'!F$5,'1.kolo'!$B$5:$F$5,0),FALSE),"")</f>
        <v>760</v>
      </c>
      <c r="F15" s="4">
        <f>IFERROR(VLOOKUP($B15,'2.kolo'!$B:$F,MATCH('2.kolo'!F$5,'2.kolo'!$B$5:$F$5,0),FALSE),"")</f>
        <v>790</v>
      </c>
      <c r="G15" s="4">
        <f>IFERROR(VLOOKUP($B15,'3.kolo'!$B:$F,MATCH('3.kolo'!F$5,'3.kolo'!$B$5:$F$5,0),FALSE),"")</f>
        <v>940</v>
      </c>
      <c r="H15" s="4">
        <f>IFERROR(VLOOKUP($B15,'4.kolo'!$B:$F,MATCH('4.kolo'!F$5,'4.kolo'!$B$5:$F$5,0),FALSE),"")</f>
        <v>760</v>
      </c>
      <c r="I15" s="4" t="str">
        <f>IFERROR(VLOOKUP($B15,'5.kolo'!$B:$F,MATCH('5.kolo'!F$5,'5.kolo'!$B$5:$F$5,0),FALSE),"")</f>
        <v/>
      </c>
      <c r="J15" s="4"/>
      <c r="K15" s="31">
        <f t="shared" si="0"/>
        <v>812.5</v>
      </c>
    </row>
    <row r="16" spans="1:11" x14ac:dyDescent="0.25">
      <c r="A16" s="4" t="s">
        <v>161</v>
      </c>
      <c r="B16" s="51" t="s">
        <v>20</v>
      </c>
      <c r="C16" s="4">
        <f>IFERROR(VLOOKUP($B16,'seznam hráčů'!$B:$E,MATCH('seznam hráčů'!C$1,'seznam hráčů'!$B$1:$E$1,0),FALSE),"")</f>
        <v>2007</v>
      </c>
      <c r="D16" s="4" t="str">
        <f>IFERROR(VLOOKUP($B16,'seznam hráčů'!$B:$F,MATCH('seznam hráčů'!F$1,'seznam hráčů'!$B$1:$F$1,0),FALSE),"")</f>
        <v>Zdice</v>
      </c>
      <c r="E16" s="4">
        <f>IFERROR(VLOOKUP($B16,'1.kolo'!$B:$F,MATCH('1.kolo'!F$5,'1.kolo'!$B$5:$F$5,0),FALSE),"")</f>
        <v>850</v>
      </c>
      <c r="F16" s="4">
        <f>IFERROR(VLOOKUP($B16,'2.kolo'!$B:$F,MATCH('2.kolo'!F$5,'2.kolo'!$B$5:$F$5,0),FALSE),"")</f>
        <v>790</v>
      </c>
      <c r="G16" s="4">
        <f>IFERROR(VLOOKUP($B16,'3.kolo'!$B:$F,MATCH('3.kolo'!F$5,'3.kolo'!$B$5:$F$5,0),FALSE),"")</f>
        <v>760</v>
      </c>
      <c r="H16" s="4" t="str">
        <f>IFERROR(VLOOKUP($B16,'4.kolo'!$B:$F,MATCH('4.kolo'!F$5,'4.kolo'!$B$5:$F$5,0),FALSE),"")</f>
        <v/>
      </c>
      <c r="I16" s="4">
        <f>IFERROR(VLOOKUP($B16,'5.kolo'!$B:$F,MATCH('5.kolo'!F$5,'5.kolo'!$B$5:$F$5,0),FALSE),"")</f>
        <v>850</v>
      </c>
      <c r="J16" s="13"/>
      <c r="K16" s="31">
        <f t="shared" si="0"/>
        <v>812.5</v>
      </c>
    </row>
    <row r="17" spans="1:11" x14ac:dyDescent="0.25">
      <c r="A17" s="4" t="s">
        <v>34</v>
      </c>
      <c r="B17" s="51" t="s">
        <v>24</v>
      </c>
      <c r="C17" s="4">
        <f>IFERROR(VLOOKUP($B17,'seznam hráčů'!$B:$E,MATCH('seznam hráčů'!C$1,'seznam hráčů'!$B$1:$E$1,0),FALSE),"")</f>
        <v>2006</v>
      </c>
      <c r="D17" s="4" t="str">
        <f>IFERROR(VLOOKUP($B17,'seznam hráčů'!$B:$F,MATCH('seznam hráčů'!F$1,'seznam hráčů'!$B$1:$F$1,0),FALSE),"")</f>
        <v>Žebrák</v>
      </c>
      <c r="E17" s="4">
        <f>IFERROR(VLOOKUP($B17,'1.kolo'!$B:$F,MATCH('1.kolo'!F$5,'1.kolo'!$B$5:$F$5,0),FALSE),"")</f>
        <v>790</v>
      </c>
      <c r="F17" s="4" t="str">
        <f>IFERROR(VLOOKUP($B17,'2.kolo'!$B:$F,MATCH('2.kolo'!F$5,'2.kolo'!$B$5:$F$5,0),FALSE),"")</f>
        <v/>
      </c>
      <c r="G17" s="4">
        <f>IFERROR(VLOOKUP($B17,'3.kolo'!$B:$F,MATCH('3.kolo'!F$5,'3.kolo'!$B$5:$F$5,0),FALSE),"")</f>
        <v>820</v>
      </c>
      <c r="H17" s="4" t="str">
        <f>IFERROR(VLOOKUP($B17,'4.kolo'!$B:$F,MATCH('4.kolo'!F$5,'4.kolo'!$B$5:$F$5,0),FALSE),"")</f>
        <v/>
      </c>
      <c r="I17" s="4" t="str">
        <f>IFERROR(VLOOKUP($B17,'5.kolo'!$B:$F,MATCH('5.kolo'!F$5,'5.kolo'!$B$5:$F$5,0),FALSE),"")</f>
        <v/>
      </c>
      <c r="J17" s="4"/>
      <c r="K17" s="31">
        <f t="shared" si="0"/>
        <v>805</v>
      </c>
    </row>
    <row r="18" spans="1:11" x14ac:dyDescent="0.25">
      <c r="A18" s="4" t="s">
        <v>36</v>
      </c>
      <c r="B18" s="51" t="s">
        <v>35</v>
      </c>
      <c r="C18" s="4">
        <f>IFERROR(VLOOKUP($B18,'seznam hráčů'!$B:$E,MATCH('seznam hráčů'!C$1,'seznam hráčů'!$B$1:$E$1,0),FALSE),"")</f>
        <v>2008</v>
      </c>
      <c r="D18" s="4" t="str">
        <f>IFERROR(VLOOKUP($B18,'seznam hráčů'!$B:$F,MATCH('seznam hráčů'!F$1,'seznam hráčů'!$B$1:$F$1,0),FALSE),"")</f>
        <v>Olešná</v>
      </c>
      <c r="E18" s="4">
        <f>IFERROR(VLOOKUP($B18,'1.kolo'!$B:$F,MATCH('1.kolo'!F$5,'1.kolo'!$B$5:$F$5,0),FALSE),"")</f>
        <v>700</v>
      </c>
      <c r="F18" s="4">
        <f>IFERROR(VLOOKUP($B18,'2.kolo'!$B:$F,MATCH('2.kolo'!F$5,'2.kolo'!$B$5:$F$5,0),FALSE),"")</f>
        <v>820</v>
      </c>
      <c r="G18" s="4" t="str">
        <f>IFERROR(VLOOKUP($B18,'3.kolo'!$B:$F,MATCH('3.kolo'!F$5,'3.kolo'!$B$5:$F$5,0),FALSE),"")</f>
        <v/>
      </c>
      <c r="H18" s="4">
        <f>IFERROR(VLOOKUP($B18,'4.kolo'!$B:$F,MATCH('4.kolo'!F$5,'4.kolo'!$B$5:$F$5,0),FALSE),"")</f>
        <v>790</v>
      </c>
      <c r="I18" s="4" t="str">
        <f>IFERROR(VLOOKUP($B18,'5.kolo'!$B:$F,MATCH('5.kolo'!F$5,'5.kolo'!$B$5:$F$5,0),FALSE),"")</f>
        <v/>
      </c>
      <c r="J18" s="13"/>
      <c r="K18" s="31">
        <f t="shared" si="0"/>
        <v>770</v>
      </c>
    </row>
    <row r="19" spans="1:11" x14ac:dyDescent="0.25">
      <c r="A19" s="4" t="s">
        <v>38</v>
      </c>
      <c r="B19" s="13" t="s">
        <v>92</v>
      </c>
      <c r="C19" s="4">
        <f>IFERROR(VLOOKUP($B19,'seznam hráčů'!$B:$E,MATCH('seznam hráčů'!C$1,'seznam hráčů'!$B$1:$E$1,0),FALSE),"")</f>
        <v>2005</v>
      </c>
      <c r="D19" s="4" t="str">
        <f>IFERROR(VLOOKUP($B19,'seznam hráčů'!$B:$F,MATCH('seznam hráčů'!F$1,'seznam hráčů'!$B$1:$F$1,0),FALSE),"")</f>
        <v>Praskolesy</v>
      </c>
      <c r="E19" s="4" t="str">
        <f>IFERROR(VLOOKUP($B19,'1.kolo'!$B:$F,MATCH('1.kolo'!F$5,'1.kolo'!$B$5:$F$5,0),FALSE),"")</f>
        <v/>
      </c>
      <c r="F19" s="4">
        <f>IFERROR(VLOOKUP($B19,'2.kolo'!$B:$F,MATCH('2.kolo'!F$5,'2.kolo'!$B$5:$F$5,0),FALSE),"")</f>
        <v>760</v>
      </c>
      <c r="G19" s="4" t="str">
        <f>IFERROR(VLOOKUP($B19,'3.kolo'!$B:$F,MATCH('3.kolo'!F$5,'3.kolo'!$B$5:$F$5,0),FALSE),"")</f>
        <v/>
      </c>
      <c r="H19" s="4" t="str">
        <f>IFERROR(VLOOKUP($B19,'4.kolo'!$B:$F,MATCH('4.kolo'!F$5,'4.kolo'!$B$5:$F$5,0),FALSE),"")</f>
        <v/>
      </c>
      <c r="I19" s="4" t="str">
        <f>IFERROR(VLOOKUP($B19,'5.kolo'!$B:$F,MATCH('5.kolo'!F$5,'5.kolo'!$B$5:$F$5,0),FALSE),"")</f>
        <v/>
      </c>
      <c r="J19" s="4"/>
      <c r="K19" s="31">
        <f t="shared" si="0"/>
        <v>760</v>
      </c>
    </row>
    <row r="20" spans="1:11" x14ac:dyDescent="0.25">
      <c r="A20" s="4" t="s">
        <v>40</v>
      </c>
      <c r="B20" s="51" t="s">
        <v>44</v>
      </c>
      <c r="C20" s="4">
        <f>IFERROR(VLOOKUP($B20,'seznam hráčů'!$B:$E,MATCH('seznam hráčů'!C$1,'seznam hráčů'!$B$1:$E$1,0),FALSE),"")</f>
        <v>2006</v>
      </c>
      <c r="D20" s="4" t="str">
        <f>IFERROR(VLOOKUP($B20,'seznam hráčů'!$B:$F,MATCH('seznam hráčů'!F$1,'seznam hráčů'!$B$1:$F$1,0),FALSE),"")</f>
        <v>Žebrák</v>
      </c>
      <c r="E20" s="4">
        <f>IFERROR(VLOOKUP($B20,'1.kolo'!$B:$F,MATCH('1.kolo'!F$5,'1.kolo'!$B$5:$F$5,0),FALSE),"")</f>
        <v>640</v>
      </c>
      <c r="F20" s="4" t="str">
        <f>IFERROR(VLOOKUP($B20,'2.kolo'!$B:$F,MATCH('2.kolo'!F$5,'2.kolo'!$B$5:$F$5,0),FALSE),"")</f>
        <v/>
      </c>
      <c r="G20" s="4">
        <f>IFERROR(VLOOKUP($B20,'3.kolo'!$B:$F,MATCH('3.kolo'!F$5,'3.kolo'!$B$5:$F$5,0),FALSE),"")</f>
        <v>790</v>
      </c>
      <c r="H20" s="4">
        <f>IFERROR(VLOOKUP($B20,'4.kolo'!$B:$F,MATCH('4.kolo'!F$5,'4.kolo'!$B$5:$F$5,0),FALSE),"")</f>
        <v>790</v>
      </c>
      <c r="I20" s="4" t="str">
        <f>IFERROR(VLOOKUP($B20,'5.kolo'!$B:$F,MATCH('5.kolo'!F$5,'5.kolo'!$B$5:$F$5,0),FALSE),"")</f>
        <v/>
      </c>
      <c r="J20" s="4"/>
      <c r="K20" s="31">
        <f t="shared" si="0"/>
        <v>740</v>
      </c>
    </row>
    <row r="21" spans="1:11" x14ac:dyDescent="0.25">
      <c r="A21" s="4" t="s">
        <v>134</v>
      </c>
      <c r="B21" s="13" t="s">
        <v>33</v>
      </c>
      <c r="C21" s="4">
        <f>IFERROR(VLOOKUP($B21,'seznam hráčů'!$B:$E,MATCH('seznam hráčů'!C$1,'seznam hráčů'!$B$1:$E$1,0),FALSE),"")</f>
        <v>2008</v>
      </c>
      <c r="D21" s="4" t="str">
        <f>IFERROR(VLOOKUP($B21,'seznam hráčů'!$B:$F,MATCH('seznam hráčů'!F$1,'seznam hráčů'!$B$1:$F$1,0),FALSE),"")</f>
        <v>Praskolesy</v>
      </c>
      <c r="E21" s="4">
        <f>IFERROR(VLOOKUP($B21,'1.kolo'!$B:$F,MATCH('1.kolo'!F$5,'1.kolo'!$B$5:$F$5,0),FALSE),"")</f>
        <v>730</v>
      </c>
      <c r="F21" s="4">
        <f>IFERROR(VLOOKUP($B21,'2.kolo'!$B:$F,MATCH('2.kolo'!F$5,'2.kolo'!$B$5:$F$5,0),FALSE),"")</f>
        <v>730</v>
      </c>
      <c r="G21" s="4" t="str">
        <f>IFERROR(VLOOKUP($B21,'3.kolo'!$B:$F,MATCH('3.kolo'!F$5,'3.kolo'!$B$5:$F$5,0),FALSE),"")</f>
        <v/>
      </c>
      <c r="H21" s="4" t="str">
        <f>IFERROR(VLOOKUP($B21,'4.kolo'!$B:$F,MATCH('4.kolo'!F$5,'4.kolo'!$B$5:$F$5,0),FALSE),"")</f>
        <v/>
      </c>
      <c r="I21" s="4" t="str">
        <f>IFERROR(VLOOKUP($B21,'5.kolo'!$B:$F,MATCH('5.kolo'!F$5,'5.kolo'!$B$5:$F$5,0),FALSE),"")</f>
        <v/>
      </c>
      <c r="J21" s="13"/>
      <c r="K21" s="31">
        <f t="shared" si="0"/>
        <v>730</v>
      </c>
    </row>
    <row r="22" spans="1:11" x14ac:dyDescent="0.25">
      <c r="A22" s="4" t="s">
        <v>134</v>
      </c>
      <c r="B22" s="51" t="s">
        <v>37</v>
      </c>
      <c r="C22" s="4">
        <f>IFERROR(VLOOKUP($B22,'seznam hráčů'!$B:$E,MATCH('seznam hráčů'!C$1,'seznam hráčů'!$B$1:$E$1,0),FALSE),"")</f>
        <v>2007</v>
      </c>
      <c r="D22" s="4" t="str">
        <f>IFERROR(VLOOKUP($B22,'seznam hráčů'!$B:$F,MATCH('seznam hráčů'!F$1,'seznam hráčů'!$B$1:$F$1,0),FALSE),"")</f>
        <v>Praskolesy</v>
      </c>
      <c r="E22" s="4">
        <f>IFERROR(VLOOKUP($B22,'1.kolo'!$B:$F,MATCH('1.kolo'!F$5,'1.kolo'!$B$5:$F$5,0),FALSE),"")</f>
        <v>670</v>
      </c>
      <c r="F22" s="4" t="str">
        <f>IFERROR(VLOOKUP($B22,'2.kolo'!$B:$F,MATCH('2.kolo'!F$5,'2.kolo'!$B$5:$F$5,0),FALSE),"")</f>
        <v/>
      </c>
      <c r="G22" s="4" t="str">
        <f>IFERROR(VLOOKUP($B22,'3.kolo'!$B:$F,MATCH('3.kolo'!F$5,'3.kolo'!$B$5:$F$5,0),FALSE),"")</f>
        <v/>
      </c>
      <c r="H22" s="4" t="str">
        <f>IFERROR(VLOOKUP($B22,'4.kolo'!$B:$F,MATCH('4.kolo'!F$5,'4.kolo'!$B$5:$F$5,0),FALSE),"")</f>
        <v/>
      </c>
      <c r="I22" s="4">
        <f>IFERROR(VLOOKUP($B22,'5.kolo'!$B:$F,MATCH('5.kolo'!F$5,'5.kolo'!$B$5:$F$5,0),FALSE),"")</f>
        <v>790</v>
      </c>
      <c r="J22" s="4"/>
      <c r="K22" s="31">
        <f t="shared" si="0"/>
        <v>730</v>
      </c>
    </row>
    <row r="23" spans="1:11" x14ac:dyDescent="0.25">
      <c r="A23" s="4" t="s">
        <v>47</v>
      </c>
      <c r="B23" s="13" t="s">
        <v>39</v>
      </c>
      <c r="C23" s="4" t="str">
        <f>IFERROR(VLOOKUP($B23,'seznam hráčů'!$B:$E,MATCH('seznam hráčů'!C$1,'seznam hráčů'!$B$1:$E$1,0),FALSE),"")</f>
        <v/>
      </c>
      <c r="D23" s="4" t="str">
        <f>IFERROR(VLOOKUP($B23,'seznam hráčů'!$B:$F,MATCH('seznam hráčů'!F$1,'seznam hráčů'!$B$1:$F$1,0),FALSE),"")</f>
        <v/>
      </c>
      <c r="E23" s="4" t="str">
        <f>IFERROR(VLOOKUP($B23,'1.kolo'!$B:$F,MATCH('1.kolo'!F$5,'1.kolo'!$B$5:$F$5,0),FALSE),"")</f>
        <v/>
      </c>
      <c r="F23" s="4" t="str">
        <f>IFERROR(VLOOKUP($B23,'2.kolo'!$B:$F,MATCH('2.kolo'!F$5,'2.kolo'!$B$5:$F$5,0),FALSE),"")</f>
        <v/>
      </c>
      <c r="G23" s="4" t="str">
        <f>IFERROR(VLOOKUP($B23,'3.kolo'!$B:$F,MATCH('3.kolo'!F$5,'3.kolo'!$B$5:$F$5,0),FALSE),"")</f>
        <v/>
      </c>
      <c r="H23" s="4" t="str">
        <f>IFERROR(VLOOKUP($B23,'4.kolo'!$B:$F,MATCH('4.kolo'!F$5,'4.kolo'!$B$5:$F$5,0),FALSE),"")</f>
        <v/>
      </c>
      <c r="I23" s="4" t="str">
        <f>IFERROR(VLOOKUP($B23,'5.kolo'!$B:$F,MATCH('5.kolo'!F$5,'5.kolo'!$B$5:$F$5,0),FALSE),"")</f>
        <v/>
      </c>
      <c r="J23" s="4"/>
      <c r="K23" s="31" t="e">
        <f t="shared" si="0"/>
        <v>#DIV/0!</v>
      </c>
    </row>
    <row r="24" spans="1:11" x14ac:dyDescent="0.25">
      <c r="A24" s="4" t="s">
        <v>49</v>
      </c>
      <c r="B24" s="51" t="s">
        <v>48</v>
      </c>
      <c r="C24" s="4">
        <f>IFERROR(VLOOKUP($B24,'seznam hráčů'!$B:$E,MATCH('seznam hráčů'!C$1,'seznam hráčů'!$B$1:$E$1,0),FALSE),"")</f>
        <v>2007</v>
      </c>
      <c r="D24" s="4" t="str">
        <f>IFERROR(VLOOKUP($B24,'seznam hráčů'!$B:$F,MATCH('seznam hráčů'!F$1,'seznam hráčů'!$B$1:$F$1,0),FALSE),"")</f>
        <v>Žebrák</v>
      </c>
      <c r="E24" s="4">
        <f>IFERROR(VLOOKUP($B24,'1.kolo'!$B:$F,MATCH('1.kolo'!F$5,'1.kolo'!$B$5:$F$5,0),FALSE),"")</f>
        <v>580</v>
      </c>
      <c r="F24" s="4">
        <f>IFERROR(VLOOKUP($B24,'2.kolo'!$B:$F,MATCH('2.kolo'!F$5,'2.kolo'!$B$5:$F$5,0),FALSE),"")</f>
        <v>700</v>
      </c>
      <c r="G24" s="4">
        <f>IFERROR(VLOOKUP($B24,'3.kolo'!$B:$F,MATCH('3.kolo'!F$5,'3.kolo'!$B$5:$F$5,0),FALSE),"")</f>
        <v>700</v>
      </c>
      <c r="H24" s="4" t="str">
        <f>IFERROR(VLOOKUP($B24,'4.kolo'!$B:$F,MATCH('4.kolo'!F$5,'4.kolo'!$B$5:$F$5,0),FALSE),"")</f>
        <v/>
      </c>
      <c r="I24" s="4" t="str">
        <f>IFERROR(VLOOKUP($B24,'5.kolo'!$B:$F,MATCH('5.kolo'!F$5,'5.kolo'!$B$5:$F$5,0),FALSE),"")</f>
        <v/>
      </c>
      <c r="J24" s="4"/>
      <c r="K24" s="31">
        <f t="shared" si="0"/>
        <v>660</v>
      </c>
    </row>
    <row r="25" spans="1:11" x14ac:dyDescent="0.25">
      <c r="A25" s="4" t="s">
        <v>51</v>
      </c>
      <c r="B25" s="13" t="s">
        <v>59</v>
      </c>
      <c r="C25" s="4">
        <f>IFERROR(VLOOKUP($B25,'seznam hráčů'!$B:$E,MATCH('seznam hráčů'!C$1,'seznam hráčů'!$B$1:$E$1,0),FALSE),"")</f>
        <v>2009</v>
      </c>
      <c r="D25" s="4" t="str">
        <f>IFERROR(VLOOKUP($B25,'seznam hráčů'!$B:$F,MATCH('seznam hráčů'!F$1,'seznam hráčů'!$B$1:$F$1,0),FALSE),"")</f>
        <v>Hudlice</v>
      </c>
      <c r="E25" s="4">
        <f>IFERROR(VLOOKUP($B25,'1.kolo'!$B:$F,MATCH('1.kolo'!F$5,'1.kolo'!$B$5:$F$5,0),FALSE),"")</f>
        <v>490</v>
      </c>
      <c r="F25" s="4">
        <f>IFERROR(VLOOKUP($B25,'2.kolo'!$B:$F,MATCH('2.kolo'!F$5,'2.kolo'!$B$5:$F$5,0),FALSE),"")</f>
        <v>640</v>
      </c>
      <c r="G25" s="4">
        <f>IFERROR(VLOOKUP($B25,'3.kolo'!$B:$F,MATCH('3.kolo'!F$5,'3.kolo'!$B$5:$F$5,0),FALSE),"")</f>
        <v>820</v>
      </c>
      <c r="H25" s="4" t="str">
        <f>IFERROR(VLOOKUP($B25,'4.kolo'!$B:$F,MATCH('4.kolo'!F$5,'4.kolo'!$B$5:$F$5,0),FALSE),"")</f>
        <v/>
      </c>
      <c r="I25" s="4" t="str">
        <f>IFERROR(VLOOKUP($B25,'5.kolo'!$B:$F,MATCH('5.kolo'!F$5,'5.kolo'!$B$5:$F$5,0),FALSE),"")</f>
        <v/>
      </c>
      <c r="J25" s="4"/>
      <c r="K25" s="31">
        <f t="shared" si="0"/>
        <v>650</v>
      </c>
    </row>
    <row r="26" spans="1:11" x14ac:dyDescent="0.25">
      <c r="A26" s="4" t="s">
        <v>53</v>
      </c>
      <c r="B26" s="51" t="s">
        <v>46</v>
      </c>
      <c r="C26" s="4">
        <f>IFERROR(VLOOKUP($B26,'seznam hráčů'!$B:$E,MATCH('seznam hráčů'!C$1,'seznam hráčů'!$B$1:$E$1,0),FALSE),"")</f>
        <v>2009</v>
      </c>
      <c r="D26" s="4" t="str">
        <f>IFERROR(VLOOKUP($B26,'seznam hráčů'!$B:$F,MATCH('seznam hráčů'!F$1,'seznam hráčů'!$B$1:$F$1,0),FALSE),"")</f>
        <v>Libomyšl</v>
      </c>
      <c r="E26" s="4">
        <f>IFERROR(VLOOKUP($B26,'1.kolo'!$B:$F,MATCH('1.kolo'!F$5,'1.kolo'!$B$5:$F$5,0),FALSE),"")</f>
        <v>610</v>
      </c>
      <c r="F26" s="4">
        <f>IFERROR(VLOOKUP($B26,'2.kolo'!$B:$F,MATCH('2.kolo'!F$5,'2.kolo'!$B$5:$F$5,0),FALSE),"")</f>
        <v>670</v>
      </c>
      <c r="G26" s="4">
        <f>IFERROR(VLOOKUP($B26,'3.kolo'!$B:$F,MATCH('3.kolo'!F$5,'3.kolo'!$B$5:$F$5,0),FALSE),"")</f>
        <v>730</v>
      </c>
      <c r="H26" s="4">
        <f>IFERROR(VLOOKUP($B26,'4.kolo'!$B:$F,MATCH('4.kolo'!F$5,'4.kolo'!$B$5:$F$5,0),FALSE),"")</f>
        <v>610</v>
      </c>
      <c r="I26" s="4">
        <f>IFERROR(VLOOKUP($B26,'5.kolo'!$B:$F,MATCH('5.kolo'!F$5,'5.kolo'!$B$5:$F$5,0),FALSE),"")</f>
        <v>580</v>
      </c>
      <c r="J26" s="13"/>
      <c r="K26" s="31">
        <f t="shared" si="0"/>
        <v>640</v>
      </c>
    </row>
    <row r="27" spans="1:11" x14ac:dyDescent="0.25">
      <c r="A27" s="4" t="s">
        <v>55</v>
      </c>
      <c r="B27" s="13" t="s">
        <v>61</v>
      </c>
      <c r="C27" s="4">
        <f>IFERROR(VLOOKUP($B27,'seznam hráčů'!$B:$E,MATCH('seznam hráčů'!C$1,'seznam hráčů'!$B$1:$E$1,0),FALSE),"")</f>
        <v>2008</v>
      </c>
      <c r="D27" s="4" t="str">
        <f>IFERROR(VLOOKUP($B27,'seznam hráčů'!$B:$F,MATCH('seznam hráčů'!F$1,'seznam hráčů'!$B$1:$F$1,0),FALSE),"")</f>
        <v>Hudlice</v>
      </c>
      <c r="E27" s="4">
        <f>IFERROR(VLOOKUP($B27,'1.kolo'!$B:$F,MATCH('1.kolo'!F$5,'1.kolo'!$B$5:$F$5,0),FALSE),"")</f>
        <v>470</v>
      </c>
      <c r="F27" s="4">
        <f>IFERROR(VLOOKUP($B27,'2.kolo'!$B:$F,MATCH('2.kolo'!F$5,'2.kolo'!$B$5:$F$5,0),FALSE),"")</f>
        <v>580</v>
      </c>
      <c r="G27" s="4">
        <f>IFERROR(VLOOKUP($B27,'3.kolo'!$B:$F,MATCH('3.kolo'!F$5,'3.kolo'!$B$5:$F$5,0),FALSE),"")</f>
        <v>640</v>
      </c>
      <c r="H27" s="4">
        <f>IFERROR(VLOOKUP($B27,'4.kolo'!$B:$F,MATCH('4.kolo'!F$5,'4.kolo'!$B$5:$F$5,0),FALSE),"")</f>
        <v>670</v>
      </c>
      <c r="I27" s="4">
        <f>IFERROR(VLOOKUP($B27,'5.kolo'!$B:$F,MATCH('5.kolo'!F$5,'5.kolo'!$B$5:$F$5,0),FALSE),"")</f>
        <v>820</v>
      </c>
      <c r="J27" s="4"/>
      <c r="K27" s="31">
        <f t="shared" si="0"/>
        <v>636</v>
      </c>
    </row>
    <row r="28" spans="1:11" x14ac:dyDescent="0.25">
      <c r="A28" s="4" t="s">
        <v>58</v>
      </c>
      <c r="B28" s="51" t="s">
        <v>41</v>
      </c>
      <c r="C28" s="4">
        <f>IFERROR(VLOOKUP($B28,'seznam hráčů'!$B:$E,MATCH('seznam hráčů'!C$1,'seznam hráčů'!$B$1:$E$1,0),FALSE),"")</f>
        <v>2006</v>
      </c>
      <c r="D28" s="4" t="str">
        <f>IFERROR(VLOOKUP($B28,'seznam hráčů'!$B:$F,MATCH('seznam hráčů'!F$1,'seznam hráčů'!$B$1:$F$1,0),FALSE),"")</f>
        <v>Olešná</v>
      </c>
      <c r="E28" s="4">
        <f>IFERROR(VLOOKUP($B28,'1.kolo'!$B:$F,MATCH('1.kolo'!F$5,'1.kolo'!$B$5:$F$5,0),FALSE),"")</f>
        <v>610</v>
      </c>
      <c r="F28" s="4">
        <f>IFERROR(VLOOKUP($B28,'2.kolo'!$B:$F,MATCH('2.kolo'!F$5,'2.kolo'!$B$5:$F$5,0),FALSE),"")</f>
        <v>550</v>
      </c>
      <c r="G28" s="4">
        <f>IFERROR(VLOOKUP($B28,'3.kolo'!$B:$F,MATCH('3.kolo'!F$5,'3.kolo'!$B$5:$F$5,0),FALSE),"")</f>
        <v>670</v>
      </c>
      <c r="H28" s="4">
        <f>IFERROR(VLOOKUP($B28,'4.kolo'!$B:$F,MATCH('4.kolo'!F$5,'4.kolo'!$B$5:$F$5,0),FALSE),"")</f>
        <v>610</v>
      </c>
      <c r="I28" s="4" t="str">
        <f>IFERROR(VLOOKUP($B28,'5.kolo'!$B:$F,MATCH('5.kolo'!F$5,'5.kolo'!$B$5:$F$5,0),FALSE),"")</f>
        <v/>
      </c>
      <c r="J28" s="4"/>
      <c r="K28" s="31">
        <f t="shared" si="0"/>
        <v>610</v>
      </c>
    </row>
    <row r="29" spans="1:11" x14ac:dyDescent="0.25">
      <c r="A29" s="4" t="s">
        <v>60</v>
      </c>
      <c r="B29" s="13" t="s">
        <v>98</v>
      </c>
      <c r="C29" s="4">
        <f>IFERROR(VLOOKUP($B29,'seznam hráčů'!$B:$E,MATCH('seznam hráčů'!C$1,'seznam hráčů'!$B$1:$E$1,0),FALSE),"")</f>
        <v>2007</v>
      </c>
      <c r="D29" s="4" t="str">
        <f>IFERROR(VLOOKUP($B29,'seznam hráčů'!$B:$F,MATCH('seznam hráčů'!F$1,'seznam hráčů'!$B$1:$F$1,0),FALSE),"")</f>
        <v>Hořovice</v>
      </c>
      <c r="E29" s="4"/>
      <c r="F29" s="4"/>
      <c r="G29" s="4">
        <f>IFERROR(VLOOKUP($B29,'3.kolo'!$B:$F,MATCH('3.kolo'!F$5,'3.kolo'!$B$5:$F$5,0),FALSE),"")</f>
        <v>470</v>
      </c>
      <c r="H29" s="4" t="str">
        <f>IFERROR(VLOOKUP($B29,'4.kolo'!$B:$F,MATCH('4.kolo'!F$5,'4.kolo'!$B$5:$F$5,0),FALSE),"")</f>
        <v/>
      </c>
      <c r="I29" s="4">
        <f>IFERROR(VLOOKUP($B29,'5.kolo'!$B:$F,MATCH('5.kolo'!F$5,'5.kolo'!$B$5:$F$5,0),FALSE),"")</f>
        <v>730</v>
      </c>
      <c r="J29" s="4"/>
      <c r="K29" s="31">
        <f t="shared" si="0"/>
        <v>600</v>
      </c>
    </row>
    <row r="30" spans="1:11" x14ac:dyDescent="0.25">
      <c r="A30" s="4" t="s">
        <v>62</v>
      </c>
      <c r="B30" s="13" t="s">
        <v>72</v>
      </c>
      <c r="C30" s="4">
        <f>IFERROR(VLOOKUP($B30,'seznam hráčů'!$B:$E,MATCH('seznam hráčů'!C$1,'seznam hráčů'!$B$1:$E$1,0),FALSE),"")</f>
        <v>2009</v>
      </c>
      <c r="D30" s="4" t="str">
        <f>IFERROR(VLOOKUP($B30,'seznam hráčů'!$B:$F,MATCH('seznam hráčů'!F$1,'seznam hráčů'!$B$1:$F$1,0),FALSE),"")</f>
        <v>Kr.Dvůr</v>
      </c>
      <c r="E30" s="4">
        <f>IFERROR(VLOOKUP($B30,'1.kolo'!$B:$F,MATCH('1.kolo'!F$5,'1.kolo'!$B$5:$F$5,0),FALSE),"")</f>
        <v>370</v>
      </c>
      <c r="F30" s="4">
        <f>IFERROR(VLOOKUP($B30,'2.kolo'!$B:$F,MATCH('2.kolo'!F$5,'2.kolo'!$B$5:$F$5,0),FALSE),"")</f>
        <v>490</v>
      </c>
      <c r="G30" s="4" t="str">
        <f>IFERROR(VLOOKUP($B30,'3.kolo'!$B:$F,MATCH('3.kolo'!F$5,'3.kolo'!$B$5:$F$5,0),FALSE),"")</f>
        <v/>
      </c>
      <c r="H30" s="4">
        <f>IFERROR(VLOOKUP($B30,'4.kolo'!$B:$F,MATCH('4.kolo'!F$5,'4.kolo'!$B$5:$F$5,0),FALSE),"")</f>
        <v>640</v>
      </c>
      <c r="I30" s="4">
        <f>IFERROR(VLOOKUP($B30,'5.kolo'!$B:$F,MATCH('5.kolo'!F$5,'5.kolo'!$B$5:$F$5,0),FALSE),"")</f>
        <v>790</v>
      </c>
      <c r="J30" s="4"/>
      <c r="K30" s="31">
        <f t="shared" si="0"/>
        <v>572.5</v>
      </c>
    </row>
    <row r="31" spans="1:11" x14ac:dyDescent="0.25">
      <c r="A31" s="4" t="s">
        <v>64</v>
      </c>
      <c r="B31" s="51" t="s">
        <v>67</v>
      </c>
      <c r="C31" s="4">
        <f>IFERROR(VLOOKUP($B31,'seznam hráčů'!$B:$E,MATCH('seznam hráčů'!C$1,'seznam hráčů'!$B$1:$E$1,0),FALSE),"")</f>
        <v>2010</v>
      </c>
      <c r="D31" s="4" t="str">
        <f>IFERROR(VLOOKUP($B31,'seznam hráčů'!$B:$F,MATCH('seznam hráčů'!F$1,'seznam hráčů'!$B$1:$F$1,0),FALSE),"")</f>
        <v>Hořovice</v>
      </c>
      <c r="E31" s="4">
        <f>IFERROR(VLOOKUP($B31,'1.kolo'!$B:$F,MATCH('1.kolo'!F$5,'1.kolo'!$B$5:$F$5,0),FALSE),"")</f>
        <v>410</v>
      </c>
      <c r="F31" s="4">
        <f>IFERROR(VLOOKUP($B31,'2.kolo'!$B:$F,MATCH('2.kolo'!F$5,'2.kolo'!$B$5:$F$5,0),FALSE),"")</f>
        <v>530</v>
      </c>
      <c r="G31" s="4">
        <f>IFERROR(VLOOKUP($B31,'3.kolo'!$B:$F,MATCH('3.kolo'!F$5,'3.kolo'!$B$5:$F$5,0),FALSE),"")</f>
        <v>610</v>
      </c>
      <c r="H31" s="4">
        <f>IFERROR(VLOOKUP($B31,'4.kolo'!$B:$F,MATCH('4.kolo'!F$5,'4.kolo'!$B$5:$F$5,0),FALSE),"")</f>
        <v>640</v>
      </c>
      <c r="I31" s="4">
        <f>IFERROR(VLOOKUP($B31,'5.kolo'!$B:$F,MATCH('5.kolo'!F$5,'5.kolo'!$B$5:$F$5,0),FALSE),"")</f>
        <v>640</v>
      </c>
      <c r="J31" s="4"/>
      <c r="K31" s="31">
        <f t="shared" si="0"/>
        <v>566</v>
      </c>
    </row>
    <row r="32" spans="1:11" x14ac:dyDescent="0.25">
      <c r="A32" s="4" t="s">
        <v>66</v>
      </c>
      <c r="B32" s="13" t="s">
        <v>99</v>
      </c>
      <c r="C32" s="4">
        <f>IFERROR(VLOOKUP($B32,'seznam hráčů'!$B:$E,MATCH('seznam hráčů'!C$1,'seznam hráčů'!$B$1:$E$1,0),FALSE),"")</f>
        <v>2010</v>
      </c>
      <c r="D32" s="4" t="str">
        <f>IFERROR(VLOOKUP($B32,'seznam hráčů'!$B:$F,MATCH('seznam hráčů'!F$1,'seznam hráčů'!$B$1:$F$1,0),FALSE),"")</f>
        <v>Zdice</v>
      </c>
      <c r="E32" s="4"/>
      <c r="F32" s="4"/>
      <c r="G32" s="4">
        <f>IFERROR(VLOOKUP($B32,'3.kolo'!$B:$F,MATCH('3.kolo'!F$5,'3.kolo'!$B$5:$F$5,0),FALSE),"")</f>
        <v>450</v>
      </c>
      <c r="H32" s="4">
        <f>IFERROR(VLOOKUP($B32,'4.kolo'!$B:$F,MATCH('4.kolo'!F$5,'4.kolo'!$B$5:$F$5,0),FALSE),"")</f>
        <v>510</v>
      </c>
      <c r="I32" s="4">
        <f>IFERROR(VLOOKUP($B32,'5.kolo'!$B:$F,MATCH('5.kolo'!F$5,'5.kolo'!$B$5:$F$5,0),FALSE),"")</f>
        <v>700</v>
      </c>
      <c r="J32" s="4"/>
      <c r="K32" s="31">
        <f t="shared" si="0"/>
        <v>553.33333333333337</v>
      </c>
    </row>
    <row r="33" spans="1:11" x14ac:dyDescent="0.25">
      <c r="A33" s="4" t="s">
        <v>68</v>
      </c>
      <c r="B33" s="51" t="s">
        <v>56</v>
      </c>
      <c r="C33" s="4">
        <f>IFERROR(VLOOKUP($B33,'seznam hráčů'!$B:$E,MATCH('seznam hráčů'!C$1,'seznam hráčů'!$B$1:$E$1,0),FALSE),"")</f>
        <v>2007</v>
      </c>
      <c r="D33" s="4" t="str">
        <f>IFERROR(VLOOKUP($B33,'seznam hráčů'!$B:$F,MATCH('seznam hráčů'!F$1,'seznam hráčů'!$B$1:$F$1,0),FALSE),"")</f>
        <v>Hudlice</v>
      </c>
      <c r="E33" s="4">
        <f>IFERROR(VLOOKUP($B33,'1.kolo'!$B:$F,MATCH('1.kolo'!F$5,'1.kolo'!$B$5:$F$5,0),FALSE),"")</f>
        <v>490</v>
      </c>
      <c r="F33" s="4">
        <f>IFERROR(VLOOKUP($B33,'2.kolo'!$B:$F,MATCH('2.kolo'!F$5,'2.kolo'!$B$5:$F$5,0),FALSE),"")</f>
        <v>430</v>
      </c>
      <c r="G33" s="4">
        <f>IFERROR(VLOOKUP($B33,'3.kolo'!$B:$F,MATCH('3.kolo'!F$5,'3.kolo'!$B$5:$F$5,0),FALSE),"")</f>
        <v>580</v>
      </c>
      <c r="H33" s="4">
        <f>IFERROR(VLOOKUP($B33,'4.kolo'!$B:$F,MATCH('4.kolo'!F$5,'4.kolo'!$B$5:$F$5,0),FALSE),"")</f>
        <v>530</v>
      </c>
      <c r="I33" s="4">
        <f>IFERROR(VLOOKUP($B33,'5.kolo'!$B:$F,MATCH('5.kolo'!F$5,'5.kolo'!$B$5:$F$5,0),FALSE),"")</f>
        <v>670</v>
      </c>
      <c r="J33" s="13"/>
      <c r="K33" s="31">
        <f t="shared" si="0"/>
        <v>540</v>
      </c>
    </row>
    <row r="34" spans="1:11" x14ac:dyDescent="0.25">
      <c r="A34" s="4" t="s">
        <v>71</v>
      </c>
      <c r="B34" s="13" t="s">
        <v>63</v>
      </c>
      <c r="C34" s="4">
        <f>IFERROR(VLOOKUP($B34,'seznam hráčů'!$B:$E,MATCH('seznam hráčů'!C$1,'seznam hráčů'!$B$1:$E$1,0),FALSE),"")</f>
        <v>2006</v>
      </c>
      <c r="D34" s="4" t="str">
        <f>IFERROR(VLOOKUP($B34,'seznam hráčů'!$B:$F,MATCH('seznam hráčů'!F$1,'seznam hráčů'!$B$1:$F$1,0),FALSE),"")</f>
        <v>Hořovice</v>
      </c>
      <c r="E34" s="4">
        <f>IFERROR(VLOOKUP($B34,'1.kolo'!$B:$F,MATCH('1.kolo'!F$5,'1.kolo'!$B$5:$F$5,0),FALSE),"")</f>
        <v>450</v>
      </c>
      <c r="F34" s="4">
        <f>IFERROR(VLOOKUP($B34,'2.kolo'!$B:$F,MATCH('2.kolo'!F$5,'2.kolo'!$B$5:$F$5,0),FALSE),"")</f>
        <v>510</v>
      </c>
      <c r="G34" s="4" t="str">
        <f>IFERROR(VLOOKUP($B34,'3.kolo'!$B:$F,MATCH('3.kolo'!F$5,'3.kolo'!$B$5:$F$5,0),FALSE),"")</f>
        <v/>
      </c>
      <c r="H34" s="4" t="str">
        <f>IFERROR(VLOOKUP($B34,'4.kolo'!$B:$F,MATCH('4.kolo'!F$5,'4.kolo'!$B$5:$F$5,0),FALSE),"")</f>
        <v/>
      </c>
      <c r="I34" s="4">
        <f>IFERROR(VLOOKUP($B34,'5.kolo'!$B:$F,MATCH('5.kolo'!F$5,'5.kolo'!$B$5:$F$5,0),FALSE),"")</f>
        <v>640</v>
      </c>
      <c r="J34" s="4"/>
      <c r="K34" s="31">
        <f t="shared" si="0"/>
        <v>533.33333333333337</v>
      </c>
    </row>
    <row r="35" spans="1:11" x14ac:dyDescent="0.25">
      <c r="A35" s="3" t="s">
        <v>2</v>
      </c>
      <c r="B35" s="3" t="s">
        <v>124</v>
      </c>
      <c r="C35" s="3" t="s">
        <v>5</v>
      </c>
      <c r="D35" s="3" t="s">
        <v>4</v>
      </c>
      <c r="E35" s="3" t="s">
        <v>125</v>
      </c>
      <c r="F35" s="3" t="s">
        <v>126</v>
      </c>
      <c r="G35" s="3" t="s">
        <v>127</v>
      </c>
      <c r="H35" s="3" t="s">
        <v>128</v>
      </c>
      <c r="I35" s="3" t="s">
        <v>129</v>
      </c>
      <c r="J35" s="3" t="s">
        <v>130</v>
      </c>
      <c r="K35" s="3" t="s">
        <v>7</v>
      </c>
    </row>
    <row r="36" spans="1:11" x14ac:dyDescent="0.25">
      <c r="A36" s="4" t="s">
        <v>73</v>
      </c>
      <c r="B36" s="51" t="s">
        <v>50</v>
      </c>
      <c r="C36" s="4">
        <f>IFERROR(VLOOKUP($B36,'seznam hráčů'!$B:$E,MATCH('seznam hráčů'!C$1,'seznam hráčů'!$B$1:$E$1,0),FALSE),"")</f>
        <v>2009</v>
      </c>
      <c r="D36" s="4" t="str">
        <f>IFERROR(VLOOKUP($B36,'seznam hráčů'!$B:$F,MATCH('seznam hráčů'!F$1,'seznam hráčů'!$B$1:$F$1,0),FALSE),"")</f>
        <v>Hořovice</v>
      </c>
      <c r="E36" s="4">
        <f>IFERROR(VLOOKUP($B36,'1.kolo'!$B:$F,MATCH('1.kolo'!F$5,'1.kolo'!$B$5:$F$5,0),FALSE),"")</f>
        <v>550</v>
      </c>
      <c r="F36" s="4">
        <f>IFERROR(VLOOKUP($B36,'2.kolo'!$B:$F,MATCH('2.kolo'!F$5,'2.kolo'!$B$5:$F$5,0),FALSE),"")</f>
        <v>640</v>
      </c>
      <c r="G36" s="4">
        <f>IFERROR(VLOOKUP($B36,'3.kolo'!$B:$F,MATCH('3.kolo'!F$5,'3.kolo'!$B$5:$F$5,0),FALSE),"")</f>
        <v>550</v>
      </c>
      <c r="H36" s="4">
        <f>IFERROR(VLOOKUP($B36,'4.kolo'!$B:$F,MATCH('4.kolo'!F$5,'4.kolo'!$B$5:$F$5,0),FALSE),"")</f>
        <v>490</v>
      </c>
      <c r="I36" s="4">
        <f>IFERROR(VLOOKUP($B36,'5.kolo'!$B:$F,MATCH('5.kolo'!F$5,'5.kolo'!$B$5:$F$5,0),FALSE),"")</f>
        <v>430</v>
      </c>
      <c r="J36" s="13"/>
      <c r="K36" s="31">
        <f t="shared" ref="K36:K60" si="1">AVERAGE(E36:J36)</f>
        <v>532</v>
      </c>
    </row>
    <row r="37" spans="1:11" x14ac:dyDescent="0.25">
      <c r="A37" s="4" t="s">
        <v>75</v>
      </c>
      <c r="B37" s="13" t="s">
        <v>78</v>
      </c>
      <c r="C37" s="4">
        <f>IFERROR(VLOOKUP($B37,'seznam hráčů'!$B:$E,MATCH('seznam hráčů'!C$1,'seznam hráčů'!$B$1:$E$1,0),FALSE),"")</f>
        <v>2009</v>
      </c>
      <c r="D37" s="4" t="str">
        <f>IFERROR(VLOOKUP($B37,'seznam hráčů'!$B:$F,MATCH('seznam hráčů'!F$1,'seznam hráčů'!$B$1:$F$1,0),FALSE),"")</f>
        <v>Kr.Dvůr</v>
      </c>
      <c r="E37" s="4">
        <f>IFERROR(VLOOKUP($B37,'1.kolo'!$B:$F,MATCH('1.kolo'!F$5,'1.kolo'!$B$5:$F$5,0),FALSE),"")</f>
        <v>310</v>
      </c>
      <c r="F37" s="4">
        <f>IFERROR(VLOOKUP($B37,'2.kolo'!$B:$F,MATCH('2.kolo'!F$5,'2.kolo'!$B$5:$F$5,0),FALSE),"")</f>
        <v>470</v>
      </c>
      <c r="G37" s="4" t="str">
        <f>IFERROR(VLOOKUP($B37,'3.kolo'!$B:$F,MATCH('3.kolo'!F$5,'3.kolo'!$B$5:$F$5,0),FALSE),"")</f>
        <v/>
      </c>
      <c r="H37" s="4">
        <f>IFERROR(VLOOKUP($B37,'4.kolo'!$B:$F,MATCH('4.kolo'!F$5,'4.kolo'!$B$5:$F$5,0),FALSE),"")</f>
        <v>580</v>
      </c>
      <c r="I37" s="4">
        <f>IFERROR(VLOOKUP($B37,'5.kolo'!$B:$F,MATCH('5.kolo'!F$5,'5.kolo'!$B$5:$F$5,0),FALSE),"")</f>
        <v>760</v>
      </c>
      <c r="J37" s="4"/>
      <c r="K37" s="31">
        <f t="shared" si="1"/>
        <v>530</v>
      </c>
    </row>
    <row r="38" spans="1:11" x14ac:dyDescent="0.25">
      <c r="A38" s="4" t="s">
        <v>77</v>
      </c>
      <c r="B38" s="51" t="s">
        <v>52</v>
      </c>
      <c r="C38" s="4">
        <f>IFERROR(VLOOKUP($B38,'seznam hráčů'!$B:$E,MATCH('seznam hráčů'!C$1,'seznam hráčů'!$B$1:$E$1,0),FALSE),"")</f>
        <v>2006</v>
      </c>
      <c r="D38" s="4" t="str">
        <f>IFERROR(VLOOKUP($B38,'seznam hráčů'!$B:$F,MATCH('seznam hráčů'!F$1,'seznam hráčů'!$B$1:$F$1,0),FALSE),"")</f>
        <v>Olešná</v>
      </c>
      <c r="E38" s="4">
        <f>IFERROR(VLOOKUP($B38,'1.kolo'!$B:$F,MATCH('1.kolo'!F$5,'1.kolo'!$B$5:$F$5,0),FALSE),"")</f>
        <v>530</v>
      </c>
      <c r="F38" s="4">
        <f>IFERROR(VLOOKUP($B38,'2.kolo'!$B:$F,MATCH('2.kolo'!F$5,'2.kolo'!$B$5:$F$5,0),FALSE),"")</f>
        <v>470</v>
      </c>
      <c r="G38" s="4" t="str">
        <f>IFERROR(VLOOKUP($B38,'3.kolo'!$B:$F,MATCH('3.kolo'!F$5,'3.kolo'!$B$5:$F$5,0),FALSE),"")</f>
        <v/>
      </c>
      <c r="H38" s="4">
        <f>IFERROR(VLOOKUP($B38,'4.kolo'!$B:$F,MATCH('4.kolo'!F$5,'4.kolo'!$B$5:$F$5,0),FALSE),"")</f>
        <v>550</v>
      </c>
      <c r="I38" s="4" t="str">
        <f>IFERROR(VLOOKUP($B38,'5.kolo'!$B:$F,MATCH('5.kolo'!F$5,'5.kolo'!$B$5:$F$5,0),FALSE),"")</f>
        <v/>
      </c>
      <c r="J38" s="4"/>
      <c r="K38" s="31">
        <f t="shared" si="1"/>
        <v>516.66666666666663</v>
      </c>
    </row>
    <row r="39" spans="1:11" x14ac:dyDescent="0.25">
      <c r="A39" s="4" t="s">
        <v>151</v>
      </c>
      <c r="B39" s="51" t="s">
        <v>54</v>
      </c>
      <c r="C39" s="4">
        <f>IFERROR(VLOOKUP($B39,'seznam hráčů'!$B:$E,MATCH('seznam hráčů'!C$1,'seznam hráčů'!$B$1:$E$1,0),FALSE),"")</f>
        <v>2007</v>
      </c>
      <c r="D39" s="4" t="str">
        <f>IFERROR(VLOOKUP($B39,'seznam hráčů'!$B:$F,MATCH('seznam hráčů'!F$1,'seznam hráčů'!$B$1:$F$1,0),FALSE),"")</f>
        <v>Olešná</v>
      </c>
      <c r="E39" s="4">
        <f>IFERROR(VLOOKUP($B39,'1.kolo'!$B:$F,MATCH('1.kolo'!F$5,'1.kolo'!$B$5:$F$5,0),FALSE),"")</f>
        <v>510</v>
      </c>
      <c r="F39" s="4">
        <f>IFERROR(VLOOKUP($B39,'2.kolo'!$B:$F,MATCH('2.kolo'!F$5,'2.kolo'!$B$5:$F$5,0),FALSE),"")</f>
        <v>490</v>
      </c>
      <c r="G39" s="4">
        <f>IFERROR(VLOOKUP($B39,'3.kolo'!$B:$F,MATCH('3.kolo'!F$5,'3.kolo'!$B$5:$F$5,0),FALSE),"")</f>
        <v>490</v>
      </c>
      <c r="H39" s="4">
        <f>IFERROR(VLOOKUP($B39,'4.kolo'!$B:$F,MATCH('4.kolo'!F$5,'4.kolo'!$B$5:$F$5,0),FALSE),"")</f>
        <v>470</v>
      </c>
      <c r="I39" s="4" t="str">
        <f>IFERROR(VLOOKUP($B39,'5.kolo'!$B:$F,MATCH('5.kolo'!F$5,'5.kolo'!$B$5:$F$5,0),FALSE),"")</f>
        <v/>
      </c>
      <c r="J39" s="4"/>
      <c r="K39" s="31">
        <f t="shared" si="1"/>
        <v>490</v>
      </c>
    </row>
    <row r="40" spans="1:11" x14ac:dyDescent="0.25">
      <c r="A40" s="4" t="s">
        <v>151</v>
      </c>
      <c r="B40" s="13" t="str">
        <f>'[1]Divize E'!$Y$22</f>
        <v>Hlavín Karel</v>
      </c>
      <c r="C40" s="4">
        <f>IFERROR(VLOOKUP($B40,'seznam hráčů'!$B:$E,MATCH('seznam hráčů'!C$1,'seznam hráčů'!$B$1:$E$1,0),FALSE),"")</f>
        <v>2007</v>
      </c>
      <c r="D40" s="4" t="str">
        <f>IFERROR(VLOOKUP($B40,'seznam hráčů'!$B:$F,MATCH('seznam hráčů'!F$1,'seznam hráčů'!$B$1:$F$1,0),FALSE),"")</f>
        <v>Libomyšl</v>
      </c>
      <c r="E40" s="4" t="str">
        <f>IFERROR(VLOOKUP($B40,'1.kolo'!$B:$F,MATCH('1.kolo'!F$5,'1.kolo'!$B$5:$F$5,0),FALSE),"")</f>
        <v/>
      </c>
      <c r="F40" s="4" t="str">
        <f>IFERROR(VLOOKUP($B40,'2.kolo'!$B:$F,MATCH('2.kolo'!F$5,'2.kolo'!$B$5:$F$5,0),FALSE),"")</f>
        <v/>
      </c>
      <c r="G40" s="4" t="str">
        <f>IFERROR(VLOOKUP($B40,'3.kolo'!$B:$F,MATCH('3.kolo'!F$5,'3.kolo'!$B$5:$F$5,0),FALSE),"")</f>
        <v/>
      </c>
      <c r="H40" s="4">
        <f>IFERROR(VLOOKUP($B40,'4.kolo'!$B:$F,MATCH('4.kolo'!F$5,'4.kolo'!$B$5:$F$5,0),FALSE),"")</f>
        <v>370</v>
      </c>
      <c r="I40" s="4">
        <f>IFERROR(VLOOKUP($B40,'5.kolo'!$B:$F,MATCH('5.kolo'!F$5,'5.kolo'!$B$5:$F$5,0),FALSE),"")</f>
        <v>610</v>
      </c>
      <c r="J40" s="4"/>
      <c r="K40" s="31">
        <f t="shared" si="1"/>
        <v>490</v>
      </c>
    </row>
    <row r="41" spans="1:11" x14ac:dyDescent="0.25">
      <c r="A41" s="4" t="s">
        <v>151</v>
      </c>
      <c r="B41" s="13" t="s">
        <v>113</v>
      </c>
      <c r="C41" s="4">
        <f>IFERROR(VLOOKUP($B41,'seznam hráčů'!$B:$E,MATCH('seznam hráčů'!C$1,'seznam hráčů'!$B$1:$E$1,0),FALSE),"")</f>
        <v>2009</v>
      </c>
      <c r="D41" s="4" t="str">
        <f>IFERROR(VLOOKUP($B41,'seznam hráčů'!$B:$F,MATCH('seznam hráčů'!F$1,'seznam hráčů'!$B$1:$F$1,0),FALSE),"")</f>
        <v>Lochovice</v>
      </c>
      <c r="E41" s="4" t="str">
        <f>IFERROR(VLOOKUP($B41,'1.kolo'!$B:$F,MATCH('1.kolo'!F$5,'1.kolo'!$B$5:$F$5,0),FALSE),"")</f>
        <v/>
      </c>
      <c r="F41" s="4" t="str">
        <f>IFERROR(VLOOKUP($B41,'2.kolo'!$B:$F,MATCH('2.kolo'!F$5,'2.kolo'!$B$5:$F$5,0),FALSE),"")</f>
        <v/>
      </c>
      <c r="G41" s="4" t="str">
        <f>IFERROR(VLOOKUP($B41,'3.kolo'!$B:$F,MATCH('3.kolo'!F$5,'3.kolo'!$B$5:$F$5,0),FALSE),"")</f>
        <v/>
      </c>
      <c r="H41" s="4" t="str">
        <f>IFERROR(VLOOKUP($B41,'4.kolo'!$B:$F,MATCH('4.kolo'!F$5,'4.kolo'!$B$5:$F$5,0),FALSE),"")</f>
        <v/>
      </c>
      <c r="I41" s="4">
        <f>IFERROR(VLOOKUP($B41,'5.kolo'!$B:$F,MATCH('5.kolo'!F$5,'5.kolo'!$B$5:$F$5,0),FALSE),"")</f>
        <v>490</v>
      </c>
      <c r="J41" s="4"/>
      <c r="K41" s="31">
        <f t="shared" si="1"/>
        <v>490</v>
      </c>
    </row>
    <row r="42" spans="1:11" x14ac:dyDescent="0.25">
      <c r="A42" s="4" t="s">
        <v>109</v>
      </c>
      <c r="B42" s="13" t="s">
        <v>100</v>
      </c>
      <c r="C42" s="4">
        <f>IFERROR(VLOOKUP($B42,'seznam hráčů'!$B:$E,MATCH('seznam hráčů'!C$1,'seznam hráčů'!$B$1:$E$1,0),FALSE),"")</f>
        <v>2007</v>
      </c>
      <c r="D42" s="4" t="str">
        <f>IFERROR(VLOOKUP($B42,'seznam hráčů'!$B:$F,MATCH('seznam hráčů'!F$1,'seznam hráčů'!$B$1:$F$1,0),FALSE),"")</f>
        <v>Žebrák</v>
      </c>
      <c r="E42" s="13"/>
      <c r="F42" s="13"/>
      <c r="G42" s="4">
        <f>IFERROR(VLOOKUP($B42,'3.kolo'!$B:$F,MATCH('3.kolo'!F$5,'3.kolo'!$B$5:$F$5,0),FALSE),"")</f>
        <v>410</v>
      </c>
      <c r="H42" s="4">
        <f>IFERROR(VLOOKUP($B42,'4.kolo'!$B:$F,MATCH('4.kolo'!F$5,'4.kolo'!$B$5:$F$5,0),FALSE),"")</f>
        <v>430</v>
      </c>
      <c r="I42" s="4">
        <f>IFERROR(VLOOKUP($B42,'5.kolo'!$B:$F,MATCH('5.kolo'!F$5,'5.kolo'!$B$5:$F$5,0),FALSE),"")</f>
        <v>610</v>
      </c>
      <c r="J42" s="13"/>
      <c r="K42" s="31">
        <f t="shared" si="1"/>
        <v>483.33333333333331</v>
      </c>
    </row>
    <row r="43" spans="1:11" x14ac:dyDescent="0.25">
      <c r="A43" s="4" t="s">
        <v>162</v>
      </c>
      <c r="B43" s="13" t="s">
        <v>76</v>
      </c>
      <c r="C43" s="4">
        <f>IFERROR(VLOOKUP($B43,'seznam hráčů'!$B:$E,MATCH('seznam hráčů'!C$1,'seznam hráčů'!$B$1:$E$1,0),FALSE),"")</f>
        <v>2008</v>
      </c>
      <c r="D43" s="4" t="str">
        <f>IFERROR(VLOOKUP($B43,'seznam hráčů'!$B:$F,MATCH('seznam hráčů'!F$1,'seznam hráčů'!$B$1:$F$1,0),FALSE),"")</f>
        <v>Kr.Dvůr</v>
      </c>
      <c r="E43" s="4">
        <f>IFERROR(VLOOKUP($B43,'1.kolo'!$B:$F,MATCH('1.kolo'!F$5,'1.kolo'!$B$5:$F$5,0),FALSE),"")</f>
        <v>330</v>
      </c>
      <c r="F43" s="4" t="str">
        <f>IFERROR(VLOOKUP($B43,'2.kolo'!$B:$F,MATCH('2.kolo'!F$5,'2.kolo'!$B$5:$F$5,0),FALSE),"")</f>
        <v/>
      </c>
      <c r="G43" s="4">
        <f>IFERROR(VLOOKUP($B43,'3.kolo'!$B:$F,MATCH('3.kolo'!F$5,'3.kolo'!$B$5:$F$5,0),FALSE),"")</f>
        <v>530</v>
      </c>
      <c r="H43" s="4" t="str">
        <f>IFERROR(VLOOKUP($B43,'4.kolo'!$B:$F,MATCH('4.kolo'!F$5,'4.kolo'!$B$5:$F$5,0),FALSE),"")</f>
        <v/>
      </c>
      <c r="I43" s="4">
        <f>IFERROR(VLOOKUP($B43,'5.kolo'!$B:$F,MATCH('5.kolo'!F$5,'5.kolo'!$B$5:$F$5,0),FALSE),"")</f>
        <v>550</v>
      </c>
      <c r="J43" s="4"/>
      <c r="K43" s="31">
        <f t="shared" si="1"/>
        <v>470</v>
      </c>
    </row>
    <row r="44" spans="1:11" x14ac:dyDescent="0.25">
      <c r="A44" s="4" t="s">
        <v>162</v>
      </c>
      <c r="B44" s="13" t="str">
        <f>IF('[1]Divize D'!$M$40&lt;'[1]Divize D'!$M$41,'[1]Divize D'!$E$38,'[1]Divize D'!$E$42)</f>
        <v>Hájek Michal</v>
      </c>
      <c r="C44" s="4">
        <f>IFERROR(VLOOKUP($B44,'seznam hráčů'!$B:$E,MATCH('seznam hráčů'!C$1,'seznam hráčů'!$B$1:$E$1,0),FALSE),"")</f>
        <v>2005</v>
      </c>
      <c r="D44" s="4" t="str">
        <f>IFERROR(VLOOKUP($B44,'seznam hráčů'!$B:$F,MATCH('seznam hráčů'!F$1,'seznam hráčů'!$B$1:$F$1,0),FALSE),"")</f>
        <v>Hořovice</v>
      </c>
      <c r="E44" s="4" t="str">
        <f>IFERROR(VLOOKUP($B44,'1.kolo'!$B:$F,MATCH('1.kolo'!F$5,'1.kolo'!$B$5:$F$5,0),FALSE),"")</f>
        <v/>
      </c>
      <c r="F44" s="4" t="str">
        <f>IFERROR(VLOOKUP($B44,'2.kolo'!$B:$F,MATCH('2.kolo'!F$5,'2.kolo'!$B$5:$F$5,0),FALSE),"")</f>
        <v/>
      </c>
      <c r="G44" s="4" t="str">
        <f>IFERROR(VLOOKUP($B44,'3.kolo'!$B:$F,MATCH('3.kolo'!F$5,'3.kolo'!$B$5:$F$5,0),FALSE),"")</f>
        <v/>
      </c>
      <c r="H44" s="4">
        <f>IFERROR(VLOOKUP($B44,'4.kolo'!$B:$F,MATCH('4.kolo'!F$5,'4.kolo'!$B$5:$F$5,0),FALSE),"")</f>
        <v>470</v>
      </c>
      <c r="I44" s="4" t="str">
        <f>IFERROR(VLOOKUP($B44,'5.kolo'!$B:$F,MATCH('5.kolo'!F$5,'5.kolo'!$B$5:$F$5,0),FALSE),"")</f>
        <v/>
      </c>
      <c r="J44" s="4"/>
      <c r="K44" s="31">
        <f t="shared" si="1"/>
        <v>470</v>
      </c>
    </row>
    <row r="45" spans="1:11" x14ac:dyDescent="0.25">
      <c r="A45" s="4" t="s">
        <v>118</v>
      </c>
      <c r="B45" s="51" t="s">
        <v>74</v>
      </c>
      <c r="C45" s="4">
        <f>IFERROR(VLOOKUP($B45,'seznam hráčů'!$B:$E,MATCH('seznam hráčů'!C$1,'seznam hráčů'!$B$1:$E$1,0),FALSE),"")</f>
        <v>2007</v>
      </c>
      <c r="D45" s="4" t="str">
        <f>IFERROR(VLOOKUP($B45,'seznam hráčů'!$B:$F,MATCH('seznam hráčů'!F$1,'seznam hráčů'!$B$1:$F$1,0),FALSE),"")</f>
        <v>Žebrák</v>
      </c>
      <c r="E45" s="4">
        <f>IFERROR(VLOOKUP($B45,'1.kolo'!$B:$F,MATCH('1.kolo'!F$5,'1.kolo'!$B$5:$F$5,0),FALSE),"")</f>
        <v>350</v>
      </c>
      <c r="F45" s="4">
        <f>IFERROR(VLOOKUP($B45,'2.kolo'!$B:$F,MATCH('2.kolo'!F$5,'2.kolo'!$B$5:$F$5,0),FALSE),"")</f>
        <v>450</v>
      </c>
      <c r="G45" s="4" t="str">
        <f>IFERROR(VLOOKUP($B45,'3.kolo'!$B:$F,MATCH('3.kolo'!F$5,'3.kolo'!$B$5:$F$5,0),FALSE),"")</f>
        <v/>
      </c>
      <c r="H45" s="4">
        <f>IFERROR(VLOOKUP($B45,'4.kolo'!$B:$F,MATCH('4.kolo'!F$5,'4.kolo'!$B$5:$F$5,0),FALSE),"")</f>
        <v>490</v>
      </c>
      <c r="I45" s="4">
        <f>IFERROR(VLOOKUP($B45,'5.kolo'!$B:$F,MATCH('5.kolo'!F$5,'5.kolo'!$B$5:$F$5,0),FALSE),"")</f>
        <v>530</v>
      </c>
      <c r="J45" s="13"/>
      <c r="K45" s="31">
        <f t="shared" si="1"/>
        <v>455</v>
      </c>
    </row>
    <row r="46" spans="1:11" x14ac:dyDescent="0.25">
      <c r="A46" s="4" t="s">
        <v>119</v>
      </c>
      <c r="B46" s="51" t="s">
        <v>69</v>
      </c>
      <c r="C46" s="4">
        <f>IFERROR(VLOOKUP($B46,'seznam hráčů'!$B:$E,MATCH('seznam hráčů'!C$1,'seznam hráčů'!$B$1:$E$1,0),FALSE),"")</f>
        <v>2007</v>
      </c>
      <c r="D46" s="4" t="str">
        <f>IFERROR(VLOOKUP($B46,'seznam hráčů'!$B:$F,MATCH('seznam hráčů'!F$1,'seznam hráčů'!$B$1:$F$1,0),FALSE),"")</f>
        <v>Olešná</v>
      </c>
      <c r="E46" s="4">
        <f>IFERROR(VLOOKUP($B46,'1.kolo'!$B:$F,MATCH('1.kolo'!F$5,'1.kolo'!$B$5:$F$5,0),FALSE),"")</f>
        <v>390</v>
      </c>
      <c r="F46" s="4">
        <f>IFERROR(VLOOKUP($B46,'2.kolo'!$B:$F,MATCH('2.kolo'!F$5,'2.kolo'!$B$5:$F$5,0),FALSE),"")</f>
        <v>410</v>
      </c>
      <c r="G46" s="4">
        <f>IFERROR(VLOOKUP($B46,'3.kolo'!$B:$F,MATCH('3.kolo'!F$5,'3.kolo'!$B$5:$F$5,0),FALSE),"")</f>
        <v>510</v>
      </c>
      <c r="H46" s="4">
        <f>IFERROR(VLOOKUP($B46,'4.kolo'!$B:$F,MATCH('4.kolo'!F$5,'4.kolo'!$B$5:$F$5,0),FALSE),"")</f>
        <v>450</v>
      </c>
      <c r="I46" s="4" t="str">
        <f>IFERROR(VLOOKUP($B46,'5.kolo'!$B:$F,MATCH('5.kolo'!F$5,'5.kolo'!$B$5:$F$5,0),FALSE),"")</f>
        <v/>
      </c>
      <c r="J46" s="4"/>
      <c r="K46" s="31">
        <f t="shared" si="1"/>
        <v>440</v>
      </c>
    </row>
    <row r="47" spans="1:11" x14ac:dyDescent="0.25">
      <c r="A47" s="4" t="s">
        <v>120</v>
      </c>
      <c r="B47" s="51" t="s">
        <v>65</v>
      </c>
      <c r="C47" s="4">
        <f>IFERROR(VLOOKUP($B47,'seznam hráčů'!$B:$E,MATCH('seznam hráčů'!C$1,'seznam hráčů'!$B$1:$E$1,0),FALSE),"")</f>
        <v>2006</v>
      </c>
      <c r="D47" s="4" t="str">
        <f>IFERROR(VLOOKUP($B47,'seznam hráčů'!$B:$F,MATCH('seznam hráčů'!F$1,'seznam hráčů'!$B$1:$F$1,0),FALSE),"")</f>
        <v>Praskolesy</v>
      </c>
      <c r="E47" s="4">
        <f>IFERROR(VLOOKUP($B47,'1.kolo'!$B:$F,MATCH('1.kolo'!F$5,'1.kolo'!$B$5:$F$5,0),FALSE),"")</f>
        <v>430</v>
      </c>
      <c r="F47" s="4" t="str">
        <f>IFERROR(VLOOKUP($B47,'2.kolo'!$B:$F,MATCH('2.kolo'!F$5,'2.kolo'!$B$5:$F$5,0),FALSE),"")</f>
        <v/>
      </c>
      <c r="G47" s="4" t="str">
        <f>IFERROR(VLOOKUP($B47,'3.kolo'!$B:$F,MATCH('3.kolo'!F$5,'3.kolo'!$B$5:$F$5,0),FALSE),"")</f>
        <v/>
      </c>
      <c r="H47" s="4" t="str">
        <f>IFERROR(VLOOKUP($B47,'4.kolo'!$B:$F,MATCH('4.kolo'!F$5,'4.kolo'!$B$5:$F$5,0),FALSE),"")</f>
        <v/>
      </c>
      <c r="I47" s="4" t="str">
        <f>IFERROR(VLOOKUP($B47,'5.kolo'!$B:$F,MATCH('5.kolo'!F$5,'5.kolo'!$B$5:$F$5,0),FALSE),"")</f>
        <v/>
      </c>
      <c r="J47" s="4"/>
      <c r="K47" s="31">
        <f t="shared" si="1"/>
        <v>430</v>
      </c>
    </row>
    <row r="48" spans="1:11" x14ac:dyDescent="0.25">
      <c r="A48" s="4" t="s">
        <v>163</v>
      </c>
      <c r="B48" s="51" t="s">
        <v>93</v>
      </c>
      <c r="C48" s="4">
        <f>IFERROR(VLOOKUP($B48,'seznam hráčů'!$B:$E,MATCH('seznam hráčů'!C$1,'seznam hráčů'!$B$1:$E$1,0),FALSE),"")</f>
        <v>2013</v>
      </c>
      <c r="D48" s="4" t="str">
        <f>IFERROR(VLOOKUP($B48,'seznam hráčů'!$B:$F,MATCH('seznam hráčů'!F$1,'seznam hráčů'!$B$1:$F$1,0),FALSE),"")</f>
        <v>Kr.Dvůr</v>
      </c>
      <c r="E48" s="4" t="str">
        <f>IFERROR(VLOOKUP($B48,'1.kolo'!$B:$F,MATCH('1.kolo'!F$5,'1.kolo'!$B$5:$F$5,0),FALSE),"")</f>
        <v/>
      </c>
      <c r="F48" s="4">
        <f>IFERROR(VLOOKUP($B48,'2.kolo'!$B:$F,MATCH('2.kolo'!F$5,'2.kolo'!$B$5:$F$5,0),FALSE),"")</f>
        <v>390</v>
      </c>
      <c r="G48" s="4">
        <f>IFERROR(VLOOKUP($B48,'3.kolo'!$B:$F,MATCH('3.kolo'!F$5,'3.kolo'!$B$5:$F$5,0),FALSE),"")</f>
        <v>390</v>
      </c>
      <c r="H48" s="4">
        <f>IFERROR(VLOOKUP($B48,'4.kolo'!$B:$F,MATCH('4.kolo'!F$5,'4.kolo'!$B$5:$F$5,0),FALSE),"")</f>
        <v>410</v>
      </c>
      <c r="I48" s="4">
        <f>IFERROR(VLOOKUP($B48,'5.kolo'!$B:$F,MATCH('5.kolo'!F$5,'5.kolo'!$B$5:$F$5,0),FALSE),"")</f>
        <v>470</v>
      </c>
      <c r="J48" s="13"/>
      <c r="K48" s="31">
        <f t="shared" si="1"/>
        <v>415</v>
      </c>
    </row>
    <row r="49" spans="1:11" x14ac:dyDescent="0.25">
      <c r="A49" s="4" t="s">
        <v>163</v>
      </c>
      <c r="B49" s="51" t="s">
        <v>95</v>
      </c>
      <c r="C49" s="4">
        <f>IFERROR(VLOOKUP($B49,'seznam hráčů'!$B:$E,MATCH('seznam hráčů'!C$1,'seznam hráčů'!$B$1:$E$1,0),FALSE),"")</f>
        <v>2011</v>
      </c>
      <c r="D49" s="4" t="str">
        <f>IFERROR(VLOOKUP($B49,'seznam hráčů'!$B:$F,MATCH('seznam hráčů'!F$1,'seznam hráčů'!$B$1:$F$1,0),FALSE),"")</f>
        <v>Olešná</v>
      </c>
      <c r="E49" s="4" t="str">
        <f>IFERROR(VLOOKUP($B49,'1.kolo'!$B:$F,MATCH('1.kolo'!F$5,'1.kolo'!$B$5:$F$5,0),FALSE),"")</f>
        <v/>
      </c>
      <c r="F49" s="4">
        <f>IFERROR(VLOOKUP($B49,'2.kolo'!$B:$F,MATCH('2.kolo'!F$5,'2.kolo'!$B$5:$F$5,0),FALSE),"")</f>
        <v>350</v>
      </c>
      <c r="G49" s="4">
        <f>IFERROR(VLOOKUP($B49,'3.kolo'!$B:$F,MATCH('3.kolo'!F$5,'3.kolo'!$B$5:$F$5,0),FALSE),"")</f>
        <v>430</v>
      </c>
      <c r="H49" s="4">
        <f>IFERROR(VLOOKUP($B49,'4.kolo'!$B:$F,MATCH('4.kolo'!F$5,'4.kolo'!$B$5:$F$5,0),FALSE),"")</f>
        <v>390</v>
      </c>
      <c r="I49" s="4">
        <f>IFERROR(VLOOKUP($B49,'5.kolo'!$B:$F,MATCH('5.kolo'!F$5,'5.kolo'!$B$5:$F$5,0),FALSE),"")</f>
        <v>490</v>
      </c>
      <c r="J49" s="13"/>
      <c r="K49" s="31">
        <f t="shared" si="1"/>
        <v>415</v>
      </c>
    </row>
    <row r="50" spans="1:11" x14ac:dyDescent="0.25">
      <c r="A50" s="4" t="s">
        <v>163</v>
      </c>
      <c r="B50" s="13" t="str">
        <f>'[1]Divize E'!$Y$23</f>
        <v>Eška Matěj</v>
      </c>
      <c r="C50" s="4">
        <f>IFERROR(VLOOKUP($B50,'seznam hráčů'!$B:$E,MATCH('seznam hráčů'!C$1,'seznam hráčů'!$B$1:$E$1,0),FALSE),"")</f>
        <v>2006</v>
      </c>
      <c r="D50" s="4" t="str">
        <f>IFERROR(VLOOKUP($B50,'seznam hráčů'!$B:$F,MATCH('seznam hráčů'!F$1,'seznam hráčů'!$B$1:$F$1,0),FALSE),"")</f>
        <v>Hořovice</v>
      </c>
      <c r="E50" s="4" t="str">
        <f>IFERROR(VLOOKUP($B50,'1.kolo'!$B:$F,MATCH('1.kolo'!F$5,'1.kolo'!$B$5:$F$5,0),FALSE),"")</f>
        <v/>
      </c>
      <c r="F50" s="4" t="str">
        <f>IFERROR(VLOOKUP($B50,'2.kolo'!$B:$F,MATCH('2.kolo'!F$5,'2.kolo'!$B$5:$F$5,0),FALSE),"")</f>
        <v/>
      </c>
      <c r="G50" s="4" t="str">
        <f>IFERROR(VLOOKUP($B50,'3.kolo'!$B:$F,MATCH('3.kolo'!F$5,'3.kolo'!$B$5:$F$5,0),FALSE),"")</f>
        <v/>
      </c>
      <c r="H50" s="4">
        <f>IFERROR(VLOOKUP($B50,'4.kolo'!$B:$F,MATCH('4.kolo'!F$5,'4.kolo'!$B$5:$F$5,0),FALSE),"")</f>
        <v>350</v>
      </c>
      <c r="I50" s="4">
        <f>IFERROR(VLOOKUP($B50,'5.kolo'!$B:$F,MATCH('5.kolo'!F$5,'5.kolo'!$B$5:$F$5,0),FALSE),"")</f>
        <v>470</v>
      </c>
      <c r="J50" s="4"/>
      <c r="K50" s="31">
        <f t="shared" si="1"/>
        <v>410</v>
      </c>
    </row>
    <row r="51" spans="1:11" x14ac:dyDescent="0.25">
      <c r="A51" s="4" t="s">
        <v>163</v>
      </c>
      <c r="B51" s="13" t="str">
        <f>'[1]Divize E'!$Y$25</f>
        <v>Novák Jakub</v>
      </c>
      <c r="C51" s="4">
        <f>IFERROR(VLOOKUP($B51,'seznam hráčů'!$B:$E,MATCH('seznam hráčů'!C$1,'seznam hráčů'!$B$1:$E$1,0),FALSE),"")</f>
        <v>2011</v>
      </c>
      <c r="D51" s="4" t="str">
        <f>IFERROR(VLOOKUP($B51,'seznam hráčů'!$B:$F,MATCH('seznam hráčů'!F$1,'seznam hráčů'!$B$1:$F$1,0),FALSE),"")</f>
        <v>Zdice</v>
      </c>
      <c r="E51" s="4" t="str">
        <f>IFERROR(VLOOKUP($B51,'1.kolo'!$B:$F,MATCH('1.kolo'!F$5,'1.kolo'!$B$5:$F$5,0),FALSE),"")</f>
        <v/>
      </c>
      <c r="F51" s="4" t="str">
        <f>IFERROR(VLOOKUP($B51,'2.kolo'!$B:$F,MATCH('2.kolo'!F$5,'2.kolo'!$B$5:$F$5,0),FALSE),"")</f>
        <v/>
      </c>
      <c r="G51" s="4" t="str">
        <f>IFERROR(VLOOKUP($B51,'3.kolo'!$B:$F,MATCH('3.kolo'!F$5,'3.kolo'!$B$5:$F$5,0),FALSE),"")</f>
        <v/>
      </c>
      <c r="H51" s="4">
        <f>IFERROR(VLOOKUP($B51,'4.kolo'!$B:$F,MATCH('4.kolo'!F$5,'4.kolo'!$B$5:$F$5,0),FALSE),"")</f>
        <v>310</v>
      </c>
      <c r="I51" s="4">
        <f>IFERROR(VLOOKUP($B51,'5.kolo'!$B:$F,MATCH('5.kolo'!F$5,'5.kolo'!$B$5:$F$5,0),FALSE),"")</f>
        <v>510</v>
      </c>
      <c r="J51" s="4"/>
      <c r="K51" s="31">
        <f t="shared" si="1"/>
        <v>410</v>
      </c>
    </row>
    <row r="52" spans="1:11" x14ac:dyDescent="0.25">
      <c r="A52" s="4" t="s">
        <v>159</v>
      </c>
      <c r="B52" s="13" t="s">
        <v>114</v>
      </c>
      <c r="C52" s="4">
        <f>IFERROR(VLOOKUP($B52,'seznam hráčů'!$B:$E,MATCH('seznam hráčů'!C$1,'seznam hráčů'!$B$1:$E$1,0),FALSE),"")</f>
        <v>2011</v>
      </c>
      <c r="D52" s="4" t="str">
        <f>IFERROR(VLOOKUP($B52,'seznam hráčů'!$B:$F,MATCH('seznam hráčů'!F$1,'seznam hráčů'!$B$1:$F$1,0),FALSE),"")</f>
        <v>Lochovice</v>
      </c>
      <c r="E52" s="4" t="str">
        <f>IFERROR(VLOOKUP($B52,'1.kolo'!$B:$F,MATCH('1.kolo'!F$5,'1.kolo'!$B$5:$F$5,0),FALSE),"")</f>
        <v/>
      </c>
      <c r="F52" s="4" t="str">
        <f>IFERROR(VLOOKUP($B52,'2.kolo'!$B:$F,MATCH('2.kolo'!F$5,'2.kolo'!$B$5:$F$5,0),FALSE),"")</f>
        <v/>
      </c>
      <c r="G52" s="4" t="str">
        <f>IFERROR(VLOOKUP($B52,'3.kolo'!$B:$F,MATCH('3.kolo'!F$5,'3.kolo'!$B$5:$F$5,0),FALSE),"")</f>
        <v/>
      </c>
      <c r="H52" s="4" t="str">
        <f>IFERROR(VLOOKUP($B52,'4.kolo'!$B:$F,MATCH('4.kolo'!F$5,'4.kolo'!$B$5:$F$5,0),FALSE),"")</f>
        <v/>
      </c>
      <c r="I52" s="4">
        <f>IFERROR(VLOOKUP($B52,'5.kolo'!$B:$F,MATCH('5.kolo'!F$5,'5.kolo'!$B$5:$F$5,0),FALSE),"")</f>
        <v>390</v>
      </c>
      <c r="J52" s="4"/>
      <c r="K52" s="31">
        <f t="shared" si="1"/>
        <v>390</v>
      </c>
    </row>
    <row r="53" spans="1:11" x14ac:dyDescent="0.25">
      <c r="A53" s="4" t="s">
        <v>164</v>
      </c>
      <c r="B53" s="51" t="s">
        <v>94</v>
      </c>
      <c r="C53" s="4">
        <f>IFERROR(VLOOKUP($B53,'seznam hráčů'!$B:$E,MATCH('seznam hráčů'!C$1,'seznam hráčů'!$B$1:$E$1,0),FALSE),"")</f>
        <v>2008</v>
      </c>
      <c r="D53" s="4" t="str">
        <f>IFERROR(VLOOKUP($B53,'seznam hráčů'!$B:$F,MATCH('seznam hráčů'!F$1,'seznam hráčů'!$B$1:$F$1,0),FALSE),"")</f>
        <v>Kr.Dvůr</v>
      </c>
      <c r="E53" s="4" t="str">
        <f>IFERROR(VLOOKUP($B53,'1.kolo'!$B:$F,MATCH('1.kolo'!F$5,'1.kolo'!$B$5:$F$5,0),FALSE),"")</f>
        <v/>
      </c>
      <c r="F53" s="4">
        <f>IFERROR(VLOOKUP($B53,'2.kolo'!$B:$F,MATCH('2.kolo'!F$5,'2.kolo'!$B$5:$F$5,0),FALSE),"")</f>
        <v>370</v>
      </c>
      <c r="G53" s="4" t="str">
        <f>IFERROR(VLOOKUP($B53,'3.kolo'!$B:$F,MATCH('3.kolo'!F$5,'3.kolo'!$B$5:$F$5,0),FALSE),"")</f>
        <v/>
      </c>
      <c r="H53" s="4" t="str">
        <f>IFERROR(VLOOKUP($B53,'4.kolo'!$B:$F,MATCH('4.kolo'!F$5,'4.kolo'!$B$5:$F$5,0),FALSE),"")</f>
        <v/>
      </c>
      <c r="I53" s="4" t="str">
        <f>IFERROR(VLOOKUP($B53,'5.kolo'!$B:$F,MATCH('5.kolo'!F$5,'5.kolo'!$B$5:$F$5,0),FALSE),"")</f>
        <v/>
      </c>
      <c r="J53" s="13"/>
      <c r="K53" s="31">
        <f t="shared" si="1"/>
        <v>370</v>
      </c>
    </row>
    <row r="54" spans="1:11" x14ac:dyDescent="0.25">
      <c r="A54" s="4" t="s">
        <v>164</v>
      </c>
      <c r="B54" s="13" t="str">
        <f>'[1]Divize E'!$Y$27</f>
        <v>Kubín Adam</v>
      </c>
      <c r="C54" s="4">
        <f>IFERROR(VLOOKUP($B54,'seznam hráčů'!$B:$E,MATCH('seznam hráčů'!C$1,'seznam hráčů'!$B$1:$E$1,0),FALSE),"")</f>
        <v>2011</v>
      </c>
      <c r="D54" s="4" t="str">
        <f>IFERROR(VLOOKUP($B54,'seznam hráčů'!$B:$F,MATCH('seznam hráčů'!F$1,'seznam hráčů'!$B$1:$F$1,0),FALSE),"")</f>
        <v>Zdice</v>
      </c>
      <c r="E54" s="4" t="str">
        <f>IFERROR(VLOOKUP($B54,'1.kolo'!$B:$F,MATCH('1.kolo'!F$5,'1.kolo'!$B$5:$F$5,0),FALSE),"")</f>
        <v/>
      </c>
      <c r="F54" s="4" t="str">
        <f>IFERROR(VLOOKUP($B54,'2.kolo'!$B:$F,MATCH('2.kolo'!F$5,'2.kolo'!$B$5:$F$5,0),FALSE),"")</f>
        <v/>
      </c>
      <c r="G54" s="4" t="str">
        <f>IFERROR(VLOOKUP($B54,'3.kolo'!$B:$F,MATCH('3.kolo'!F$5,'3.kolo'!$B$5:$F$5,0),FALSE),"")</f>
        <v/>
      </c>
      <c r="H54" s="4">
        <f>IFERROR(VLOOKUP($B54,'4.kolo'!$B:$F,MATCH('4.kolo'!F$5,'4.kolo'!$B$5:$F$5,0),FALSE),"")</f>
        <v>290</v>
      </c>
      <c r="I54" s="4">
        <f>IFERROR(VLOOKUP($B54,'5.kolo'!$B:$F,MATCH('5.kolo'!F$5,'5.kolo'!$B$5:$F$5,0),FALSE),"")</f>
        <v>450</v>
      </c>
      <c r="J54" s="4"/>
      <c r="K54" s="31">
        <f t="shared" si="1"/>
        <v>370</v>
      </c>
    </row>
    <row r="55" spans="1:11" x14ac:dyDescent="0.25">
      <c r="A55" s="4" t="s">
        <v>164</v>
      </c>
      <c r="B55" s="13" t="s">
        <v>115</v>
      </c>
      <c r="C55" s="4">
        <f>IFERROR(VLOOKUP($B55,'seznam hráčů'!$B:$E,MATCH('seznam hráčů'!C$1,'seznam hráčů'!$B$1:$E$1,0),FALSE),"")</f>
        <v>2012</v>
      </c>
      <c r="D55" s="4" t="str">
        <f>IFERROR(VLOOKUP($B55,'seznam hráčů'!$B:$F,MATCH('seznam hráčů'!F$1,'seznam hráčů'!$B$1:$F$1,0),FALSE),"")</f>
        <v>Zdice</v>
      </c>
      <c r="E55" s="4" t="str">
        <f>IFERROR(VLOOKUP($B55,'1.kolo'!$B:$F,MATCH('1.kolo'!F$5,'1.kolo'!$B$5:$F$5,0),FALSE),"")</f>
        <v/>
      </c>
      <c r="F55" s="4" t="str">
        <f>IFERROR(VLOOKUP($B55,'2.kolo'!$B:$F,MATCH('2.kolo'!F$5,'2.kolo'!$B$5:$F$5,0),FALSE),"")</f>
        <v/>
      </c>
      <c r="G55" s="4" t="str">
        <f>IFERROR(VLOOKUP($B55,'3.kolo'!$B:$F,MATCH('3.kolo'!F$5,'3.kolo'!$B$5:$F$5,0),FALSE),"")</f>
        <v/>
      </c>
      <c r="H55" s="4" t="str">
        <f>IFERROR(VLOOKUP($B55,'4.kolo'!$B:$F,MATCH('4.kolo'!F$5,'4.kolo'!$B$5:$F$5,0),FALSE),"")</f>
        <v/>
      </c>
      <c r="I55" s="4">
        <f>IFERROR(VLOOKUP($B55,'5.kolo'!$B:$F,MATCH('5.kolo'!F$5,'5.kolo'!$B$5:$F$5,0),FALSE),"")</f>
        <v>370</v>
      </c>
      <c r="J55" s="4"/>
      <c r="K55" s="31">
        <f t="shared" si="1"/>
        <v>370</v>
      </c>
    </row>
    <row r="56" spans="1:11" x14ac:dyDescent="0.25">
      <c r="A56" s="4" t="s">
        <v>165</v>
      </c>
      <c r="B56" s="51" t="s">
        <v>80</v>
      </c>
      <c r="C56" s="4">
        <f>IFERROR(VLOOKUP($B56,'seznam hráčů'!$B:$E,MATCH('seznam hráčů'!C$1,'seznam hráčů'!$B$1:$E$1,0),FALSE),"")</f>
        <v>2012</v>
      </c>
      <c r="D56" s="4" t="str">
        <f>IFERROR(VLOOKUP($B56,'seznam hráčů'!$B:$F,MATCH('seznam hráčů'!F$1,'seznam hráčů'!$B$1:$F$1,0),FALSE),"")</f>
        <v>Praskolesy</v>
      </c>
      <c r="E56" s="4">
        <f>IFERROR(VLOOKUP($B56,'1.kolo'!$B:$F,MATCH('1.kolo'!F$5,'1.kolo'!$B$5:$F$5,0),FALSE),"")</f>
        <v>300</v>
      </c>
      <c r="F56" s="4" t="str">
        <f>IFERROR(VLOOKUP($B56,'2.kolo'!$B:$F,MATCH('2.kolo'!F$5,'2.kolo'!$B$5:$F$5,0),FALSE),"")</f>
        <v/>
      </c>
      <c r="G56" s="4" t="str">
        <f>IFERROR(VLOOKUP($B56,'3.kolo'!$B:$F,MATCH('3.kolo'!F$5,'3.kolo'!$B$5:$F$5,0),FALSE),"")</f>
        <v/>
      </c>
      <c r="H56" s="4" t="str">
        <f>IFERROR(VLOOKUP($B56,'4.kolo'!$B:$F,MATCH('4.kolo'!F$5,'4.kolo'!$B$5:$F$5,0),FALSE),"")</f>
        <v/>
      </c>
      <c r="I56" s="4">
        <f>IFERROR(VLOOKUP($B56,'5.kolo'!$B:$F,MATCH('5.kolo'!F$5,'5.kolo'!$B$5:$F$5,0),FALSE),"")</f>
        <v>410</v>
      </c>
      <c r="J56" s="13"/>
      <c r="K56" s="31">
        <f t="shared" si="1"/>
        <v>355</v>
      </c>
    </row>
    <row r="57" spans="1:11" x14ac:dyDescent="0.25">
      <c r="A57" s="4" t="s">
        <v>166</v>
      </c>
      <c r="B57" s="13" t="s">
        <v>116</v>
      </c>
      <c r="C57" s="4">
        <f>IFERROR(VLOOKUP($B57,'seznam hráčů'!$B:$E,MATCH('seznam hráčů'!C$1,'seznam hráčů'!$B$1:$E$1,0),FALSE),"")</f>
        <v>2011</v>
      </c>
      <c r="D57" s="4" t="str">
        <f>IFERROR(VLOOKUP($B57,'seznam hráčů'!$B:$F,MATCH('seznam hráčů'!F$1,'seznam hráčů'!$B$1:$F$1,0),FALSE),"")</f>
        <v>Lochovice</v>
      </c>
      <c r="E57" s="4" t="str">
        <f>IFERROR(VLOOKUP($B57,'1.kolo'!$B:$F,MATCH('1.kolo'!F$5,'1.kolo'!$B$5:$F$5,0),FALSE),"")</f>
        <v/>
      </c>
      <c r="F57" s="4" t="str">
        <f>IFERROR(VLOOKUP($B57,'2.kolo'!$B:$F,MATCH('2.kolo'!F$5,'2.kolo'!$B$5:$F$5,0),FALSE),"")</f>
        <v/>
      </c>
      <c r="G57" s="4" t="str">
        <f>IFERROR(VLOOKUP($B57,'3.kolo'!$B:$F,MATCH('3.kolo'!F$5,'3.kolo'!$B$5:$F$5,0),FALSE),"")</f>
        <v/>
      </c>
      <c r="H57" s="4" t="str">
        <f>IFERROR(VLOOKUP($B57,'4.kolo'!$B:$F,MATCH('4.kolo'!F$5,'4.kolo'!$B$5:$F$5,0),FALSE),"")</f>
        <v/>
      </c>
      <c r="I57" s="4">
        <f>IFERROR(VLOOKUP($B57,'5.kolo'!$B:$F,MATCH('5.kolo'!F$5,'5.kolo'!$B$5:$F$5,0),FALSE),"")</f>
        <v>350</v>
      </c>
      <c r="J57" s="4"/>
      <c r="K57" s="31">
        <f t="shared" si="1"/>
        <v>350</v>
      </c>
    </row>
    <row r="58" spans="1:11" x14ac:dyDescent="0.25">
      <c r="A58" s="4" t="s">
        <v>167</v>
      </c>
      <c r="B58" s="51" t="s">
        <v>82</v>
      </c>
      <c r="C58" s="4">
        <f>IFERROR(VLOOKUP($B58,'seznam hráčů'!$B:$E,MATCH('seznam hráčů'!C$1,'seznam hráčů'!$B$1:$E$1,0),FALSE),"")</f>
        <v>2006</v>
      </c>
      <c r="D58" s="4" t="str">
        <f>IFERROR(VLOOKUP($B58,'seznam hráčů'!$B:$F,MATCH('seznam hráčů'!F$1,'seznam hráčů'!$B$1:$F$1,0),FALSE),"")</f>
        <v>Žebrák</v>
      </c>
      <c r="E58" s="4">
        <f>IFERROR(VLOOKUP($B58,'1.kolo'!$B:$F,MATCH('1.kolo'!F$5,'1.kolo'!$B$5:$F$5,0),FALSE),"")</f>
        <v>290</v>
      </c>
      <c r="F58" s="4" t="str">
        <f>IFERROR(VLOOKUP($B58,'2.kolo'!$B:$F,MATCH('2.kolo'!F$5,'2.kolo'!$B$5:$F$5,0),FALSE),"")</f>
        <v/>
      </c>
      <c r="G58" s="4" t="str">
        <f>IFERROR(VLOOKUP($B58,'3.kolo'!$B:$F,MATCH('3.kolo'!F$5,'3.kolo'!$B$5:$F$5,0),FALSE),"")</f>
        <v/>
      </c>
      <c r="H58" s="4">
        <f>IFERROR(VLOOKUP($B58,'4.kolo'!$B:$F,MATCH('4.kolo'!F$5,'4.kolo'!$B$5:$F$5,0),FALSE),"")</f>
        <v>370</v>
      </c>
      <c r="I58" s="4" t="str">
        <f>IFERROR(VLOOKUP($B58,'5.kolo'!$B:$F,MATCH('5.kolo'!F$5,'5.kolo'!$B$5:$F$5,0),FALSE),"")</f>
        <v/>
      </c>
      <c r="J58" s="4"/>
      <c r="K58" s="31">
        <f t="shared" si="1"/>
        <v>330</v>
      </c>
    </row>
    <row r="59" spans="1:11" x14ac:dyDescent="0.25">
      <c r="A59" s="4" t="s">
        <v>167</v>
      </c>
      <c r="B59" s="13" t="str">
        <f>'[1]Divize E'!$Y$24</f>
        <v>Tauš Matěj</v>
      </c>
      <c r="C59" s="4">
        <f>IFERROR(VLOOKUP($B59,'seznam hráčů'!$B:$E,MATCH('seznam hráčů'!C$1,'seznam hráčů'!$B$1:$E$1,0),FALSE),"")</f>
        <v>2009</v>
      </c>
      <c r="D59" s="4" t="str">
        <f>IFERROR(VLOOKUP($B59,'seznam hráčů'!$B:$F,MATCH('seznam hráčů'!F$1,'seznam hráčů'!$B$1:$F$1,0),FALSE),"")</f>
        <v>Olešná</v>
      </c>
      <c r="E59" s="4" t="str">
        <f>IFERROR(VLOOKUP($B59,'1.kolo'!$B:$F,MATCH('1.kolo'!F$5,'1.kolo'!$B$5:$F$5,0),FALSE),"")</f>
        <v/>
      </c>
      <c r="F59" s="4" t="str">
        <f>IFERROR(VLOOKUP($B59,'2.kolo'!$B:$F,MATCH('2.kolo'!F$5,'2.kolo'!$B$5:$F$5,0),FALSE),"")</f>
        <v/>
      </c>
      <c r="G59" s="4" t="str">
        <f>IFERROR(VLOOKUP($B59,'3.kolo'!$B:$F,MATCH('3.kolo'!F$5,'3.kolo'!$B$5:$F$5,0),FALSE),"")</f>
        <v/>
      </c>
      <c r="H59" s="4">
        <f>IFERROR(VLOOKUP($B59,'4.kolo'!$B:$F,MATCH('4.kolo'!F$5,'4.kolo'!$B$5:$F$5,0),FALSE),"")</f>
        <v>330</v>
      </c>
      <c r="I59" s="4" t="str">
        <f>IFERROR(VLOOKUP($B59,'5.kolo'!$B:$F,MATCH('5.kolo'!F$5,'5.kolo'!$B$5:$F$5,0),FALSE),"")</f>
        <v/>
      </c>
      <c r="J59" s="4"/>
      <c r="K59" s="31">
        <f t="shared" si="1"/>
        <v>330</v>
      </c>
    </row>
    <row r="60" spans="1:11" x14ac:dyDescent="0.25">
      <c r="A60" s="4" t="s">
        <v>168</v>
      </c>
      <c r="B60" s="13" t="str">
        <f>'[1]Divize E'!$Y$26</f>
        <v>Kureš Jakub</v>
      </c>
      <c r="C60" s="4">
        <f>IFERROR(VLOOKUP($B60,'seznam hráčů'!$B:$E,MATCH('seznam hráčů'!C$1,'seznam hráčů'!$B$1:$E$1,0),FALSE),"")</f>
        <v>2011</v>
      </c>
      <c r="D60" s="4" t="str">
        <f>IFERROR(VLOOKUP($B60,'seznam hráčů'!$B:$F,MATCH('seznam hráčů'!F$1,'seznam hráčů'!$B$1:$F$1,0),FALSE),"")</f>
        <v>Hořovice</v>
      </c>
      <c r="E60" s="4" t="str">
        <f>IFERROR(VLOOKUP($B60,'1.kolo'!$B:$F,MATCH('1.kolo'!F$5,'1.kolo'!$B$5:$F$5,0),FALSE),"")</f>
        <v/>
      </c>
      <c r="F60" s="4" t="str">
        <f>IFERROR(VLOOKUP($B60,'2.kolo'!$B:$F,MATCH('2.kolo'!F$5,'2.kolo'!$B$5:$F$5,0),FALSE),"")</f>
        <v/>
      </c>
      <c r="G60" s="4" t="str">
        <f>IFERROR(VLOOKUP($B60,'3.kolo'!$B:$F,MATCH('3.kolo'!F$5,'3.kolo'!$B$5:$F$5,0),FALSE),"")</f>
        <v/>
      </c>
      <c r="H60" s="4">
        <f>IFERROR(VLOOKUP($B60,'4.kolo'!$B:$F,MATCH('4.kolo'!F$5,'4.kolo'!$B$5:$F$5,0),FALSE),"")</f>
        <v>300</v>
      </c>
      <c r="I60" s="4" t="str">
        <f>IFERROR(VLOOKUP($B60,'5.kolo'!$B:$F,MATCH('5.kolo'!F$5,'5.kolo'!$B$5:$F$5,0),FALSE),"")</f>
        <v/>
      </c>
      <c r="J60" s="4"/>
      <c r="K60" s="31">
        <f t="shared" si="1"/>
        <v>300</v>
      </c>
    </row>
  </sheetData>
  <protectedRanges>
    <protectedRange sqref="B46" name="DivizeA"/>
  </protectedRanges>
  <sortState xmlns:xlrd2="http://schemas.microsoft.com/office/spreadsheetml/2017/richdata2" ref="B5:K60">
    <sortCondition descending="1" ref="K5:K60"/>
  </sortState>
  <mergeCells count="2">
    <mergeCell ref="A1:K2"/>
    <mergeCell ref="A3:K3"/>
  </mergeCells>
  <phoneticPr fontId="8" type="noConversion"/>
  <conditionalFormatting sqref="K5:K34 K36:K60">
    <cfRule type="duplicateValues" dxfId="167" priority="15"/>
  </conditionalFormatting>
  <conditionalFormatting sqref="B46">
    <cfRule type="containsBlanks" dxfId="166" priority="10">
      <formula>LEN(TRIM(B46))=0</formula>
    </cfRule>
  </conditionalFormatting>
  <conditionalFormatting sqref="B1:B34 B36:B1048576">
    <cfRule type="duplicateValues" dxfId="165" priority="2"/>
  </conditionalFormatting>
  <conditionalFormatting sqref="B35">
    <cfRule type="duplicateValues" dxfId="164" priority="1"/>
  </conditionalFormatting>
  <pageMargins left="0.7" right="0.7" top="0.78740157499999996" bottom="0.78740157499999996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79"/>
  <sheetViews>
    <sheetView zoomScale="115" zoomScaleNormal="115" workbookViewId="0">
      <selection activeCell="L66" sqref="L66"/>
    </sheetView>
  </sheetViews>
  <sheetFormatPr defaultRowHeight="15" x14ac:dyDescent="0.25"/>
  <cols>
    <col min="1" max="1" width="7.7109375" customWidth="1"/>
    <col min="2" max="2" width="20.140625" customWidth="1"/>
    <col min="3" max="3" width="6.28515625" customWidth="1"/>
    <col min="4" max="4" width="10" customWidth="1"/>
    <col min="5" max="5" width="10" style="18" customWidth="1"/>
    <col min="6" max="6" width="7.7109375" customWidth="1"/>
    <col min="7" max="10" width="7.140625" customWidth="1"/>
    <col min="11" max="11" width="7.42578125" style="33" customWidth="1"/>
    <col min="12" max="13" width="11.28515625" customWidth="1"/>
    <col min="14" max="15" width="8.85546875" style="18"/>
  </cols>
  <sheetData>
    <row r="1" spans="1:20" ht="14.45" customHeight="1" x14ac:dyDescent="0.25">
      <c r="A1" s="104" t="s">
        <v>169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20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20" ht="14.45" customHeight="1" x14ac:dyDescent="0.25">
      <c r="A3" s="113" t="s">
        <v>170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  <c r="N3" s="18" t="s">
        <v>171</v>
      </c>
      <c r="O3" s="18" t="s">
        <v>172</v>
      </c>
      <c r="P3" t="s">
        <v>7</v>
      </c>
      <c r="S3" s="12" t="s">
        <v>173</v>
      </c>
      <c r="T3" s="12" t="s">
        <v>174</v>
      </c>
    </row>
    <row r="4" spans="1:20" x14ac:dyDescent="0.25">
      <c r="A4" s="3" t="s">
        <v>2</v>
      </c>
      <c r="B4" s="3" t="s">
        <v>124</v>
      </c>
      <c r="C4" s="3" t="s">
        <v>5</v>
      </c>
      <c r="D4" s="3" t="s">
        <v>4</v>
      </c>
      <c r="E4" s="3" t="s">
        <v>171</v>
      </c>
      <c r="F4" s="3" t="s">
        <v>125</v>
      </c>
      <c r="G4" s="3" t="s">
        <v>126</v>
      </c>
      <c r="H4" s="3" t="s">
        <v>127</v>
      </c>
      <c r="I4" s="3" t="s">
        <v>128</v>
      </c>
      <c r="J4" s="3" t="s">
        <v>129</v>
      </c>
      <c r="K4" s="30" t="s">
        <v>7</v>
      </c>
      <c r="L4" s="46" t="s">
        <v>175</v>
      </c>
      <c r="M4" s="47" t="s">
        <v>176</v>
      </c>
      <c r="N4" s="18" t="s">
        <v>2</v>
      </c>
      <c r="S4" s="18">
        <v>1</v>
      </c>
      <c r="T4">
        <v>100</v>
      </c>
    </row>
    <row r="5" spans="1:20" x14ac:dyDescent="0.25">
      <c r="A5" s="4" t="s">
        <v>9</v>
      </c>
      <c r="B5" s="5" t="s">
        <v>177</v>
      </c>
      <c r="C5" s="4">
        <f>IFERROR(VLOOKUP($B5,'seznam hráčů'!$B:$E,MATCH('seznam hráčů'!C$1,'seznam hráčů'!$B$1:$E$1,0),FALSE),"")</f>
        <v>2003</v>
      </c>
      <c r="D5" s="4" t="str">
        <f>IFERROR(VLOOKUP($B5,'seznam hráčů'!$B:$F,MATCH('seznam hráčů'!F$1,'seznam hráčů'!$B$1:$F$1,0),FALSE),"")</f>
        <v>Kr.Dvůr</v>
      </c>
      <c r="E5" s="41">
        <v>100</v>
      </c>
      <c r="F5" s="4">
        <v>1000</v>
      </c>
      <c r="G5" s="4">
        <v>1000</v>
      </c>
      <c r="H5" s="4" t="str">
        <f>IFERROR(VLOOKUP($B5,'3.kolo'!$B:$F,MATCH('3.kolo'!F$5,'3.kolo'!$B$5:$F$5,0),FALSE),"")</f>
        <v/>
      </c>
      <c r="I5" s="4" t="str">
        <f>IFERROR(VLOOKUP($B5,'4.kolo'!$B:$F,MATCH('4.kolo'!F$5,'4.kolo'!$B$5:$F$5,0),FALSE),"")</f>
        <v/>
      </c>
      <c r="J5" s="4" t="str">
        <f>IFERROR(VLOOKUP($B5,'5.kolo'!$B:$F,MATCH('5.kolo'!F$5,'5.kolo'!$B$5:$F$5,0),FALSE),"")</f>
        <v/>
      </c>
      <c r="K5" s="31">
        <f t="shared" ref="K5:K36" si="0">AVERAGE(F5:J5)</f>
        <v>1000</v>
      </c>
      <c r="L5">
        <f>SUM(E5+F5)</f>
        <v>1100</v>
      </c>
      <c r="M5">
        <f>AVERAGE(L5,G5:J5)</f>
        <v>1050</v>
      </c>
      <c r="N5" s="38">
        <v>1</v>
      </c>
      <c r="O5" s="18" t="s">
        <v>178</v>
      </c>
      <c r="P5">
        <v>100</v>
      </c>
      <c r="S5" s="18">
        <v>2</v>
      </c>
      <c r="T5">
        <v>80</v>
      </c>
    </row>
    <row r="6" spans="1:20" x14ac:dyDescent="0.25">
      <c r="A6" s="4" t="s">
        <v>11</v>
      </c>
      <c r="B6" s="5" t="s">
        <v>179</v>
      </c>
      <c r="C6" s="4">
        <f>IFERROR(VLOOKUP($B6,'seznam hráčů'!$B:$E,MATCH('seznam hráčů'!C$1,'seznam hráčů'!$B$1:$E$1,0),FALSE),"")</f>
        <v>2003</v>
      </c>
      <c r="D6" s="4" t="str">
        <f>IFERROR(VLOOKUP($B6,'seznam hráčů'!$B:$F,MATCH('seznam hráčů'!F$1,'seznam hráčů'!$B$1:$F$1,0),FALSE),"")</f>
        <v>Olešná</v>
      </c>
      <c r="E6" s="41">
        <v>80</v>
      </c>
      <c r="F6" s="4">
        <v>970</v>
      </c>
      <c r="G6" s="4"/>
      <c r="H6" s="4" t="str">
        <f>IFERROR(VLOOKUP($B6,'3.kolo'!$B:$F,MATCH('3.kolo'!F$5,'3.kolo'!$B$5:$F$5,0),FALSE),"")</f>
        <v/>
      </c>
      <c r="I6" s="4" t="str">
        <f>IFERROR(VLOOKUP($B6,'4.kolo'!$B:$F,MATCH('4.kolo'!F$5,'4.kolo'!$B$5:$F$5,0),FALSE),"")</f>
        <v/>
      </c>
      <c r="J6" s="4" t="str">
        <f>IFERROR(VLOOKUP($B6,'5.kolo'!$B:$F,MATCH('5.kolo'!F$5,'5.kolo'!$B$5:$F$5,0),FALSE),"")</f>
        <v/>
      </c>
      <c r="K6" s="31">
        <f t="shared" si="0"/>
        <v>970</v>
      </c>
      <c r="L6">
        <f>SUM(E6+F6)</f>
        <v>1050</v>
      </c>
      <c r="M6">
        <f t="shared" ref="M6:M66" si="1">AVERAGE(L6,G6:J6)</f>
        <v>1050</v>
      </c>
      <c r="N6" s="38">
        <v>2</v>
      </c>
      <c r="O6" s="18" t="s">
        <v>178</v>
      </c>
      <c r="P6">
        <v>80</v>
      </c>
      <c r="S6" s="18">
        <v>3</v>
      </c>
      <c r="T6">
        <v>60</v>
      </c>
    </row>
    <row r="7" spans="1:20" x14ac:dyDescent="0.25">
      <c r="A7" s="4" t="s">
        <v>13</v>
      </c>
      <c r="B7" s="14" t="s">
        <v>180</v>
      </c>
      <c r="C7" s="4">
        <f>IFERROR(VLOOKUP($B7,'seznam hráčů'!$B:$E,MATCH('seznam hráčů'!C$1,'seznam hráčů'!$B$1:$E$1,0),FALSE),"")</f>
        <v>2003</v>
      </c>
      <c r="D7" s="4" t="str">
        <f>IFERROR(VLOOKUP($B7,'seznam hráčů'!$B:$F,MATCH('seznam hráčů'!F$1,'seznam hráčů'!$B$1:$F$1,0),FALSE),"")</f>
        <v>Kr.Dvůr</v>
      </c>
      <c r="E7" s="41">
        <v>50</v>
      </c>
      <c r="F7" s="4"/>
      <c r="G7" s="4">
        <v>970</v>
      </c>
      <c r="H7" s="4" t="str">
        <f>IFERROR(VLOOKUP($B7,'3.kolo'!$B:$F,MATCH('3.kolo'!F$5,'3.kolo'!$B$5:$F$5,0),FALSE),"")</f>
        <v/>
      </c>
      <c r="I7" s="4" t="str">
        <f>IFERROR(VLOOKUP($B7,'4.kolo'!$B:$F,MATCH('4.kolo'!F$5,'4.kolo'!$B$5:$F$5,0),FALSE),"")</f>
        <v/>
      </c>
      <c r="J7" s="4" t="str">
        <f>IFERROR(VLOOKUP($B7,'5.kolo'!$B:$F,MATCH('5.kolo'!F$5,'5.kolo'!$B$5:$F$5,0),FALSE),"")</f>
        <v/>
      </c>
      <c r="K7" s="31">
        <f t="shared" si="0"/>
        <v>970</v>
      </c>
      <c r="L7">
        <f>SUM(E7+G7)</f>
        <v>1020</v>
      </c>
      <c r="M7">
        <f>AVERAGE(L7,H7:J7)</f>
        <v>1020</v>
      </c>
      <c r="N7" s="38">
        <v>4</v>
      </c>
      <c r="O7" s="18" t="s">
        <v>178</v>
      </c>
      <c r="P7">
        <v>50</v>
      </c>
      <c r="S7" s="18">
        <v>4</v>
      </c>
      <c r="T7">
        <v>50</v>
      </c>
    </row>
    <row r="8" spans="1:20" x14ac:dyDescent="0.25">
      <c r="A8" s="4" t="s">
        <v>15</v>
      </c>
      <c r="B8" s="7" t="s">
        <v>181</v>
      </c>
      <c r="C8" s="4">
        <f>IFERROR(VLOOKUP($B8,'seznam hráčů'!$B:$E,MATCH('seznam hráčů'!C$1,'seznam hráčů'!$B$1:$E$1,0),FALSE),"")</f>
        <v>2004</v>
      </c>
      <c r="D8" s="4" t="str">
        <f>IFERROR(VLOOKUP($B8,'seznam hráčů'!$B:$F,MATCH('seznam hráčů'!F$1,'seznam hráčů'!$B$1:$F$1,0),FALSE),"")</f>
        <v>Olešná</v>
      </c>
      <c r="E8" s="41">
        <v>60</v>
      </c>
      <c r="F8" s="4">
        <v>940</v>
      </c>
      <c r="G8" s="4">
        <v>880</v>
      </c>
      <c r="H8" s="4" t="str">
        <f>IFERROR(VLOOKUP($B8,'3.kolo'!$B:$F,MATCH('3.kolo'!F$5,'3.kolo'!$B$5:$F$5,0),FALSE),"")</f>
        <v/>
      </c>
      <c r="I8" s="4" t="str">
        <f>IFERROR(VLOOKUP($B8,'4.kolo'!$B:$F,MATCH('4.kolo'!F$5,'4.kolo'!$B$5:$F$5,0),FALSE),"")</f>
        <v/>
      </c>
      <c r="J8" s="4" t="str">
        <f>IFERROR(VLOOKUP($B8,'5.kolo'!$B:$F,MATCH('5.kolo'!F$5,'5.kolo'!$B$5:$F$5,0),FALSE),"")</f>
        <v/>
      </c>
      <c r="K8" s="31">
        <f t="shared" si="0"/>
        <v>910</v>
      </c>
      <c r="L8">
        <f>SUM(E8+F8)</f>
        <v>1000</v>
      </c>
      <c r="M8">
        <f t="shared" si="1"/>
        <v>940</v>
      </c>
      <c r="N8" s="38">
        <v>3</v>
      </c>
      <c r="O8" s="18" t="s">
        <v>178</v>
      </c>
      <c r="P8">
        <v>60</v>
      </c>
      <c r="S8" s="40" t="s">
        <v>182</v>
      </c>
      <c r="T8">
        <v>30</v>
      </c>
    </row>
    <row r="9" spans="1:20" x14ac:dyDescent="0.25">
      <c r="A9" s="4" t="s">
        <v>17</v>
      </c>
      <c r="B9" s="7" t="s">
        <v>183</v>
      </c>
      <c r="C9" s="4">
        <f>IFERROR(VLOOKUP($B9,'seznam hráčů'!$B:$E,MATCH('seznam hráčů'!C$1,'seznam hráčů'!$B$1:$E$1,0),FALSE),"")</f>
        <v>2005</v>
      </c>
      <c r="D9" s="4" t="str">
        <f>IFERROR(VLOOKUP($B9,'seznam hráčů'!$B:$F,MATCH('seznam hráčů'!F$1,'seznam hráčů'!$B$1:$F$1,0),FALSE),"")</f>
        <v>Kr.Dvůr</v>
      </c>
      <c r="E9" s="41">
        <v>100</v>
      </c>
      <c r="F9" s="4">
        <v>910</v>
      </c>
      <c r="G9" s="4"/>
      <c r="H9" s="4" t="str">
        <f>IFERROR(VLOOKUP($B9,'3.kolo'!$B:$F,MATCH('3.kolo'!F$5,'3.kolo'!$B$5:$F$5,0),FALSE),"")</f>
        <v/>
      </c>
      <c r="I9" s="4" t="str">
        <f>IFERROR(VLOOKUP($B9,'4.kolo'!$B:$F,MATCH('4.kolo'!F$5,'4.kolo'!$B$5:$F$5,0),FALSE),"")</f>
        <v/>
      </c>
      <c r="J9" s="4" t="str">
        <f>IFERROR(VLOOKUP($B9,'5.kolo'!$B:$F,MATCH('5.kolo'!F$5,'5.kolo'!$B$5:$F$5,0),FALSE),"")</f>
        <v/>
      </c>
      <c r="K9" s="31">
        <f t="shared" si="0"/>
        <v>910</v>
      </c>
      <c r="L9">
        <f t="shared" ref="L9:L65" si="2">SUM(E9+F9)</f>
        <v>1010</v>
      </c>
      <c r="M9">
        <f t="shared" si="1"/>
        <v>1010</v>
      </c>
      <c r="N9" s="38">
        <v>1</v>
      </c>
      <c r="O9" s="18" t="s">
        <v>184</v>
      </c>
      <c r="P9">
        <v>100</v>
      </c>
      <c r="S9" s="18" t="s">
        <v>185</v>
      </c>
      <c r="T9">
        <v>20</v>
      </c>
    </row>
    <row r="10" spans="1:20" x14ac:dyDescent="0.25">
      <c r="A10" s="4" t="s">
        <v>19</v>
      </c>
      <c r="B10" s="7" t="s">
        <v>97</v>
      </c>
      <c r="C10" s="4">
        <f>IFERROR(VLOOKUP($B10,'seznam hráčů'!$B:$E,MATCH('seznam hráčů'!C$1,'seznam hráčů'!$B$1:$E$1,0),FALSE),"")</f>
        <v>2005</v>
      </c>
      <c r="D10" s="4" t="str">
        <f>IFERROR(VLOOKUP($B10,'seznam hráčů'!$B:$F,MATCH('seznam hráčů'!F$1,'seznam hráčů'!$B$1:$F$1,0),FALSE),"")</f>
        <v>Žebrák</v>
      </c>
      <c r="E10" s="41">
        <v>80</v>
      </c>
      <c r="F10" s="4">
        <v>880</v>
      </c>
      <c r="G10" s="4">
        <v>910</v>
      </c>
      <c r="H10" s="4">
        <f>IFERROR(VLOOKUP($B10,'3.kolo'!$B:$F,MATCH('3.kolo'!F$5,'3.kolo'!$B$5:$F$5,0),FALSE),"")</f>
        <v>970</v>
      </c>
      <c r="I10" s="4">
        <f>IFERROR(VLOOKUP($B10,'4.kolo'!$B:$F,MATCH('4.kolo'!F$5,'4.kolo'!$B$5:$F$5,0),FALSE),"")</f>
        <v>940</v>
      </c>
      <c r="J10" s="4" t="str">
        <f>IFERROR(VLOOKUP($B10,'5.kolo'!$B:$F,MATCH('5.kolo'!F$5,'5.kolo'!$B$5:$F$5,0),FALSE),"")</f>
        <v/>
      </c>
      <c r="K10" s="31">
        <f t="shared" si="0"/>
        <v>925</v>
      </c>
      <c r="L10">
        <f t="shared" si="2"/>
        <v>960</v>
      </c>
      <c r="M10">
        <f t="shared" si="1"/>
        <v>945</v>
      </c>
      <c r="N10" s="38">
        <v>2</v>
      </c>
      <c r="O10" s="18" t="s">
        <v>184</v>
      </c>
      <c r="P10">
        <v>80</v>
      </c>
      <c r="S10" s="18" t="s">
        <v>186</v>
      </c>
      <c r="T10">
        <v>10</v>
      </c>
    </row>
    <row r="11" spans="1:20" x14ac:dyDescent="0.25">
      <c r="A11" s="4" t="s">
        <v>21</v>
      </c>
      <c r="B11" s="5" t="s">
        <v>187</v>
      </c>
      <c r="C11" s="4">
        <f>IFERROR(VLOOKUP($B11,'seznam hráčů'!$B:$E,MATCH('seznam hráčů'!C$1,'seznam hráčů'!$B$1:$E$1,0),FALSE),"")</f>
        <v>2003</v>
      </c>
      <c r="D11" s="4" t="str">
        <f>IFERROR(VLOOKUP($B11,'seznam hráčů'!$B:$F,MATCH('seznam hráčů'!F$1,'seznam hráčů'!$B$1:$F$1,0),FALSE),"")</f>
        <v>Kr.Dvůr</v>
      </c>
      <c r="E11" s="41">
        <v>30</v>
      </c>
      <c r="F11" s="4">
        <v>820</v>
      </c>
      <c r="G11" s="4">
        <v>940</v>
      </c>
      <c r="H11" s="4" t="str">
        <f>IFERROR(VLOOKUP($B11,'3.kolo'!$B:$F,MATCH('3.kolo'!F$5,'3.kolo'!$B$5:$F$5,0),FALSE),"")</f>
        <v/>
      </c>
      <c r="I11" s="4" t="str">
        <f>IFERROR(VLOOKUP($B11,'4.kolo'!$B:$F,MATCH('4.kolo'!F$5,'4.kolo'!$B$5:$F$5,0),FALSE),"")</f>
        <v/>
      </c>
      <c r="J11" s="4" t="str">
        <f>IFERROR(VLOOKUP($B11,'5.kolo'!$B:$F,MATCH('5.kolo'!F$5,'5.kolo'!$B$5:$F$5,0),FALSE),"")</f>
        <v/>
      </c>
      <c r="K11" s="31">
        <f t="shared" si="0"/>
        <v>880</v>
      </c>
      <c r="L11">
        <f t="shared" si="2"/>
        <v>850</v>
      </c>
      <c r="M11">
        <f t="shared" si="1"/>
        <v>895</v>
      </c>
      <c r="N11" s="38">
        <v>5</v>
      </c>
      <c r="O11" s="18" t="s">
        <v>178</v>
      </c>
      <c r="P11">
        <v>30</v>
      </c>
    </row>
    <row r="12" spans="1:20" x14ac:dyDescent="0.25">
      <c r="A12" s="4" t="s">
        <v>23</v>
      </c>
      <c r="B12" s="5" t="s">
        <v>188</v>
      </c>
      <c r="C12" s="4">
        <f>IFERROR(VLOOKUP($B12,'seznam hráčů'!$B:$E,MATCH('seznam hráčů'!C$1,'seznam hráčů'!$B$1:$E$1,0),FALSE),"")</f>
        <v>2003</v>
      </c>
      <c r="D12" s="4" t="str">
        <f>IFERROR(VLOOKUP($B12,'seznam hráčů'!$B:$F,MATCH('seznam hráčů'!F$1,'seznam hráčů'!$B$1:$F$1,0),FALSE),"")</f>
        <v>Olešná</v>
      </c>
      <c r="E12" s="41"/>
      <c r="F12" s="4">
        <v>850</v>
      </c>
      <c r="G12" s="4">
        <v>850</v>
      </c>
      <c r="H12" s="4" t="str">
        <f>IFERROR(VLOOKUP($B12,'3.kolo'!$B:$F,MATCH('3.kolo'!F$5,'3.kolo'!$B$5:$F$5,0),FALSE),"")</f>
        <v/>
      </c>
      <c r="I12" s="4" t="str">
        <f>IFERROR(VLOOKUP($B12,'4.kolo'!$B:$F,MATCH('4.kolo'!F$5,'4.kolo'!$B$5:$F$5,0),FALSE),"")</f>
        <v/>
      </c>
      <c r="J12" s="4" t="str">
        <f>IFERROR(VLOOKUP($B12,'5.kolo'!$B:$F,MATCH('5.kolo'!F$5,'5.kolo'!$B$5:$F$5,0),FALSE),"")</f>
        <v/>
      </c>
      <c r="K12" s="31">
        <f t="shared" si="0"/>
        <v>850</v>
      </c>
      <c r="L12">
        <f t="shared" si="2"/>
        <v>850</v>
      </c>
      <c r="M12">
        <f t="shared" si="1"/>
        <v>850</v>
      </c>
      <c r="N12" s="38"/>
    </row>
    <row r="13" spans="1:20" x14ac:dyDescent="0.25">
      <c r="A13" s="4" t="s">
        <v>26</v>
      </c>
      <c r="B13" s="6" t="s">
        <v>10</v>
      </c>
      <c r="C13" s="4">
        <f>IFERROR(VLOOKUP($B13,'seznam hráčů'!$B:$E,MATCH('seznam hráčů'!C$1,'seznam hráčů'!$B$1:$E$1,0),FALSE),"")</f>
        <v>2007</v>
      </c>
      <c r="D13" s="4" t="str">
        <f>IFERROR(VLOOKUP($B13,'seznam hráčů'!$B:$F,MATCH('seznam hráčů'!F$1,'seznam hráčů'!$B$1:$F$1,0),FALSE),"")</f>
        <v>Olešná</v>
      </c>
      <c r="E13" s="41">
        <v>30</v>
      </c>
      <c r="F13" s="4">
        <v>760</v>
      </c>
      <c r="G13" s="4">
        <v>820</v>
      </c>
      <c r="H13" s="4">
        <f>IFERROR(VLOOKUP($B13,'3.kolo'!$B:$F,MATCH('3.kolo'!F$5,'3.kolo'!$B$5:$F$5,0),FALSE),"")</f>
        <v>1000</v>
      </c>
      <c r="I13" s="4">
        <f>IFERROR(VLOOKUP($B13,'4.kolo'!$B:$F,MATCH('4.kolo'!F$5,'4.kolo'!$B$5:$F$5,0),FALSE),"")</f>
        <v>1000</v>
      </c>
      <c r="J13" s="4">
        <f>IFERROR(VLOOKUP($B13,'5.kolo'!$B:$F,MATCH('5.kolo'!F$5,'5.kolo'!$B$5:$F$5,0),FALSE),"")</f>
        <v>1000</v>
      </c>
      <c r="K13" s="31">
        <f t="shared" si="0"/>
        <v>916</v>
      </c>
      <c r="L13">
        <f t="shared" si="2"/>
        <v>790</v>
      </c>
      <c r="M13">
        <f t="shared" si="1"/>
        <v>922</v>
      </c>
      <c r="N13" s="38" t="s">
        <v>182</v>
      </c>
      <c r="O13" s="18" t="s">
        <v>189</v>
      </c>
      <c r="P13">
        <v>30</v>
      </c>
    </row>
    <row r="14" spans="1:20" x14ac:dyDescent="0.25">
      <c r="A14" s="4" t="s">
        <v>28</v>
      </c>
      <c r="B14" s="5" t="s">
        <v>190</v>
      </c>
      <c r="C14" s="4">
        <f>IFERROR(VLOOKUP($B14,'seznam hráčů'!$B:$E,MATCH('seznam hráčů'!C$1,'seznam hráčů'!$B$1:$E$1,0),FALSE),"")</f>
        <v>2001</v>
      </c>
      <c r="D14" s="4" t="str">
        <f>IFERROR(VLOOKUP($B14,'seznam hráčů'!$B:$F,MATCH('seznam hráčů'!F$1,'seznam hráčů'!$B$1:$F$1,0),FALSE),"")</f>
        <v>Kr.Dvůr</v>
      </c>
      <c r="E14" s="41"/>
      <c r="F14" s="4">
        <v>790</v>
      </c>
      <c r="G14" s="4">
        <v>790</v>
      </c>
      <c r="H14" s="4" t="str">
        <f>IFERROR(VLOOKUP($B14,'3.kolo'!$B:$F,MATCH('3.kolo'!F$5,'3.kolo'!$B$5:$F$5,0),FALSE),"")</f>
        <v/>
      </c>
      <c r="I14" s="4" t="str">
        <f>IFERROR(VLOOKUP($B14,'4.kolo'!$B:$F,MATCH('4.kolo'!F$5,'4.kolo'!$B$5:$F$5,0),FALSE),"")</f>
        <v/>
      </c>
      <c r="J14" s="4" t="str">
        <f>IFERROR(VLOOKUP($B14,'5.kolo'!$B:$F,MATCH('5.kolo'!F$5,'5.kolo'!$B$5:$F$5,0),FALSE),"")</f>
        <v/>
      </c>
      <c r="K14" s="31">
        <f t="shared" si="0"/>
        <v>790</v>
      </c>
      <c r="L14">
        <f t="shared" si="2"/>
        <v>790</v>
      </c>
      <c r="M14">
        <f t="shared" si="1"/>
        <v>790</v>
      </c>
      <c r="N14" s="38"/>
    </row>
    <row r="15" spans="1:20" x14ac:dyDescent="0.25">
      <c r="A15" s="4" t="s">
        <v>30</v>
      </c>
      <c r="B15" s="6" t="s">
        <v>16</v>
      </c>
      <c r="C15" s="4">
        <f>IFERROR(VLOOKUP($B15,'seznam hráčů'!$B:$E,MATCH('seznam hráčů'!C$1,'seznam hráčů'!$B$1:$E$1,0),FALSE),"")</f>
        <v>2006</v>
      </c>
      <c r="D15" s="4" t="str">
        <f>IFERROR(VLOOKUP($B15,'seznam hráčů'!$B:$F,MATCH('seznam hráčů'!F$1,'seznam hráčů'!$B$1:$F$1,0),FALSE),"")</f>
        <v>Žebrák</v>
      </c>
      <c r="E15" s="41">
        <v>100</v>
      </c>
      <c r="F15" s="4">
        <v>670</v>
      </c>
      <c r="G15" s="4"/>
      <c r="H15" s="4">
        <f>IFERROR(VLOOKUP($B15,'3.kolo'!$B:$F,MATCH('3.kolo'!F$5,'3.kolo'!$B$5:$F$5,0),FALSE),"")</f>
        <v>910</v>
      </c>
      <c r="I15" s="4">
        <f>IFERROR(VLOOKUP($B15,'4.kolo'!$B:$F,MATCH('4.kolo'!F$5,'4.kolo'!$B$5:$F$5,0),FALSE),"")</f>
        <v>970</v>
      </c>
      <c r="J15" s="4">
        <f>IFERROR(VLOOKUP($B15,'5.kolo'!$B:$F,MATCH('5.kolo'!F$5,'5.kolo'!$B$5:$F$5,0),FALSE),"")</f>
        <v>940</v>
      </c>
      <c r="K15" s="31">
        <f t="shared" si="0"/>
        <v>872.5</v>
      </c>
      <c r="L15">
        <f t="shared" si="2"/>
        <v>770</v>
      </c>
      <c r="M15">
        <f t="shared" si="1"/>
        <v>897.5</v>
      </c>
      <c r="N15" s="38">
        <v>1</v>
      </c>
      <c r="O15" s="18" t="s">
        <v>191</v>
      </c>
      <c r="P15">
        <v>100</v>
      </c>
    </row>
    <row r="16" spans="1:20" x14ac:dyDescent="0.25">
      <c r="A16" s="4" t="s">
        <v>32</v>
      </c>
      <c r="B16" s="7" t="s">
        <v>192</v>
      </c>
      <c r="C16" s="4">
        <f>IFERROR(VLOOKUP($B16,'seznam hráčů'!$B:$E,MATCH('seznam hráčů'!C$1,'seznam hráčů'!$B$1:$E$1,0),FALSE),"")</f>
        <v>2004</v>
      </c>
      <c r="D16" s="4" t="str">
        <f>IFERROR(VLOOKUP($B16,'seznam hráčů'!$B:$F,MATCH('seznam hráčů'!F$1,'seznam hráčů'!$B$1:$F$1,0),FALSE),"")</f>
        <v>Lochovice</v>
      </c>
      <c r="E16" s="41">
        <v>60</v>
      </c>
      <c r="F16" s="4">
        <v>700</v>
      </c>
      <c r="G16" s="4"/>
      <c r="H16" s="4" t="str">
        <f>IFERROR(VLOOKUP($B16,'3.kolo'!$B:$F,MATCH('3.kolo'!F$5,'3.kolo'!$B$5:$F$5,0),FALSE),"")</f>
        <v/>
      </c>
      <c r="I16" s="4" t="str">
        <f>IFERROR(VLOOKUP($B16,'4.kolo'!$B:$F,MATCH('4.kolo'!F$5,'4.kolo'!$B$5:$F$5,0),FALSE),"")</f>
        <v/>
      </c>
      <c r="J16" s="4" t="str">
        <f>IFERROR(VLOOKUP($B16,'5.kolo'!$B:$F,MATCH('5.kolo'!F$5,'5.kolo'!$B$5:$F$5,0),FALSE),"")</f>
        <v/>
      </c>
      <c r="K16" s="31">
        <f t="shared" si="0"/>
        <v>700</v>
      </c>
      <c r="L16">
        <f t="shared" si="2"/>
        <v>760</v>
      </c>
      <c r="M16">
        <f t="shared" si="1"/>
        <v>760</v>
      </c>
      <c r="N16" s="38">
        <v>3</v>
      </c>
      <c r="O16" s="18" t="s">
        <v>184</v>
      </c>
      <c r="P16">
        <v>60</v>
      </c>
    </row>
    <row r="17" spans="1:16" x14ac:dyDescent="0.25">
      <c r="A17" s="4" t="s">
        <v>34</v>
      </c>
      <c r="B17" s="9" t="s">
        <v>12</v>
      </c>
      <c r="C17" s="4">
        <f>IFERROR(VLOOKUP($B17,'seznam hráčů'!$B:$E,MATCH('seznam hráčů'!C$1,'seznam hráčů'!$B$1:$E$1,0),FALSE),"")</f>
        <v>2010</v>
      </c>
      <c r="D17" s="4" t="str">
        <f>IFERROR(VLOOKUP($B17,'seznam hráčů'!$B:$F,MATCH('seznam hráčů'!F$1,'seznam hráčů'!$B$1:$F$1,0),FALSE),"")</f>
        <v>Žebrák</v>
      </c>
      <c r="E17" s="41">
        <v>100</v>
      </c>
      <c r="F17" s="4">
        <v>790</v>
      </c>
      <c r="G17" s="4">
        <v>760</v>
      </c>
      <c r="H17" s="4" t="str">
        <f>IFERROR(VLOOKUP($B17,'3.kolo'!$B:$F,MATCH('3.kolo'!F$5,'3.kolo'!$B$5:$F$5,0),FALSE),"")</f>
        <v/>
      </c>
      <c r="I17" s="4">
        <f>IFERROR(VLOOKUP($B17,'4.kolo'!$B:$F,MATCH('4.kolo'!F$5,'4.kolo'!$B$5:$F$5,0),FALSE),"")</f>
        <v>910</v>
      </c>
      <c r="J17" s="4" t="str">
        <f>IFERROR(VLOOKUP($B17,'5.kolo'!$B:$F,MATCH('5.kolo'!F$5,'5.kolo'!$B$5:$F$5,0),FALSE),"")</f>
        <v/>
      </c>
      <c r="K17" s="31">
        <f t="shared" si="0"/>
        <v>820</v>
      </c>
      <c r="L17">
        <f t="shared" si="2"/>
        <v>890</v>
      </c>
      <c r="M17">
        <f t="shared" si="1"/>
        <v>853.33333333333337</v>
      </c>
      <c r="N17" s="38">
        <v>1</v>
      </c>
      <c r="O17" s="18" t="s">
        <v>189</v>
      </c>
      <c r="P17">
        <v>100</v>
      </c>
    </row>
    <row r="18" spans="1:16" x14ac:dyDescent="0.25">
      <c r="A18" s="4" t="s">
        <v>36</v>
      </c>
      <c r="B18" s="6" t="s">
        <v>24</v>
      </c>
      <c r="C18" s="4">
        <f>IFERROR(VLOOKUP($B18,'seznam hráčů'!$B:$E,MATCH('seznam hráčů'!C$1,'seznam hráčů'!$B$1:$E$1,0),FALSE),"")</f>
        <v>2006</v>
      </c>
      <c r="D18" s="4" t="str">
        <f>IFERROR(VLOOKUP($B18,'seznam hráčů'!$B:$F,MATCH('seznam hráčů'!F$1,'seznam hráčů'!$B$1:$F$1,0),FALSE),"")</f>
        <v>Žebrák</v>
      </c>
      <c r="E18" s="41">
        <v>60</v>
      </c>
      <c r="F18" s="4">
        <v>640</v>
      </c>
      <c r="G18" s="4">
        <v>820</v>
      </c>
      <c r="H18" s="4">
        <f>IFERROR(VLOOKUP($B18,'3.kolo'!$B:$F,MATCH('3.kolo'!F$5,'3.kolo'!$B$5:$F$5,0),FALSE),"")</f>
        <v>820</v>
      </c>
      <c r="I18" s="4" t="str">
        <f>IFERROR(VLOOKUP($B18,'4.kolo'!$B:$F,MATCH('4.kolo'!F$5,'4.kolo'!$B$5:$F$5,0),FALSE),"")</f>
        <v/>
      </c>
      <c r="J18" s="4" t="str">
        <f>IFERROR(VLOOKUP($B18,'5.kolo'!$B:$F,MATCH('5.kolo'!F$5,'5.kolo'!$B$5:$F$5,0),FALSE),"")</f>
        <v/>
      </c>
      <c r="K18" s="31">
        <f t="shared" si="0"/>
        <v>760</v>
      </c>
      <c r="L18">
        <f t="shared" si="2"/>
        <v>700</v>
      </c>
      <c r="M18">
        <f t="shared" si="1"/>
        <v>780</v>
      </c>
      <c r="N18" s="38">
        <v>3</v>
      </c>
      <c r="O18" s="18" t="s">
        <v>189</v>
      </c>
      <c r="P18">
        <v>60</v>
      </c>
    </row>
    <row r="19" spans="1:16" x14ac:dyDescent="0.25">
      <c r="A19" s="4" t="s">
        <v>38</v>
      </c>
      <c r="B19" s="6" t="s">
        <v>22</v>
      </c>
      <c r="C19" s="4">
        <f>IFERROR(VLOOKUP($B19,'seznam hráčů'!$B:$E,MATCH('seznam hráčů'!C$1,'seznam hráčů'!$B$1:$E$1,0),FALSE),"")</f>
        <v>2006</v>
      </c>
      <c r="D19" s="4" t="str">
        <f>IFERROR(VLOOKUP($B19,'seznam hráčů'!$B:$F,MATCH('seznam hráčů'!F$1,'seznam hráčů'!$B$1:$F$1,0),FALSE),"")</f>
        <v>Hudlice</v>
      </c>
      <c r="E19" s="41">
        <v>30</v>
      </c>
      <c r="F19" s="4">
        <v>640</v>
      </c>
      <c r="G19" s="4">
        <v>790</v>
      </c>
      <c r="H19" s="4">
        <f>IFERROR(VLOOKUP($B19,'3.kolo'!$B:$F,MATCH('3.kolo'!F$5,'3.kolo'!$B$5:$F$5,0),FALSE),"")</f>
        <v>850</v>
      </c>
      <c r="I19" s="4">
        <f>IFERROR(VLOOKUP($B19,'4.kolo'!$B:$F,MATCH('4.kolo'!F$5,'4.kolo'!$B$5:$F$5,0),FALSE),"")</f>
        <v>850</v>
      </c>
      <c r="J19" s="4">
        <f>IFERROR(VLOOKUP($B19,'5.kolo'!$B:$F,MATCH('5.kolo'!F$5,'5.kolo'!$B$5:$F$5,0),FALSE),"")</f>
        <v>910</v>
      </c>
      <c r="K19" s="31">
        <f t="shared" si="0"/>
        <v>808</v>
      </c>
      <c r="L19">
        <f t="shared" si="2"/>
        <v>670</v>
      </c>
      <c r="M19">
        <f t="shared" si="1"/>
        <v>814</v>
      </c>
      <c r="N19" s="39" t="s">
        <v>182</v>
      </c>
      <c r="O19" s="18" t="s">
        <v>189</v>
      </c>
      <c r="P19">
        <v>30</v>
      </c>
    </row>
    <row r="20" spans="1:16" x14ac:dyDescent="0.25">
      <c r="A20" s="4" t="s">
        <v>40</v>
      </c>
      <c r="B20" s="8" t="s">
        <v>14</v>
      </c>
      <c r="C20" s="4">
        <f>IFERROR(VLOOKUP($B20,'seznam hráčů'!$B:$E,MATCH('seznam hráčů'!C$1,'seznam hráčů'!$B$1:$E$1,0),FALSE),"")</f>
        <v>2006</v>
      </c>
      <c r="D20" s="4" t="str">
        <f>IFERROR(VLOOKUP($B20,'seznam hráčů'!$B:$F,MATCH('seznam hráčů'!F$1,'seznam hráčů'!$B$1:$F$1,0),FALSE),"")</f>
        <v>Hudlice</v>
      </c>
      <c r="E20" s="41"/>
      <c r="F20" s="4"/>
      <c r="G20" s="4">
        <v>730</v>
      </c>
      <c r="H20" s="4" t="str">
        <f>IFERROR(VLOOKUP($B20,'3.kolo'!$B:$F,MATCH('3.kolo'!F$5,'3.kolo'!$B$5:$F$5,0),FALSE),"")</f>
        <v/>
      </c>
      <c r="I20" s="4">
        <f>IFERROR(VLOOKUP($B20,'4.kolo'!$B:$F,MATCH('4.kolo'!F$5,'4.kolo'!$B$5:$F$5,0),FALSE),"")</f>
        <v>880</v>
      </c>
      <c r="J20" s="4" t="str">
        <f>IFERROR(VLOOKUP($B20,'5.kolo'!$B:$F,MATCH('5.kolo'!F$5,'5.kolo'!$B$5:$F$5,0),FALSE),"")</f>
        <v/>
      </c>
      <c r="K20" s="31">
        <f t="shared" si="0"/>
        <v>805</v>
      </c>
      <c r="L20">
        <f>SUM(E20+G20)</f>
        <v>730</v>
      </c>
      <c r="M20">
        <f>AVERAGE(L20,H20:J20)</f>
        <v>805</v>
      </c>
      <c r="N20" s="38"/>
    </row>
    <row r="21" spans="1:16" x14ac:dyDescent="0.25">
      <c r="A21" s="4" t="s">
        <v>43</v>
      </c>
      <c r="B21" s="7" t="s">
        <v>193</v>
      </c>
      <c r="C21" s="4">
        <f>IFERROR(VLOOKUP($B21,'seznam hráčů'!$B:$E,MATCH('seznam hráčů'!C$1,'seznam hráčů'!$B$1:$E$1,0),FALSE),"")</f>
        <v>2005</v>
      </c>
      <c r="D21" s="4" t="str">
        <f>IFERROR(VLOOKUP($B21,'seznam hráčů'!$B:$F,MATCH('seznam hráčů'!F$1,'seznam hráčů'!$B$1:$F$1,0),FALSE),"")</f>
        <v>Chaloupky</v>
      </c>
      <c r="E21" s="41">
        <v>60</v>
      </c>
      <c r="F21" s="4">
        <v>820</v>
      </c>
      <c r="G21" s="4">
        <v>700</v>
      </c>
      <c r="H21" s="4" t="str">
        <f>IFERROR(VLOOKUP($B21,'3.kolo'!$B:$F,MATCH('3.kolo'!F$5,'3.kolo'!$B$5:$F$5,0),FALSE),"")</f>
        <v/>
      </c>
      <c r="I21" s="4" t="str">
        <f>IFERROR(VLOOKUP($B21,'4.kolo'!$B:$F,MATCH('4.kolo'!F$5,'4.kolo'!$B$5:$F$5,0),FALSE),"")</f>
        <v/>
      </c>
      <c r="J21" s="4" t="str">
        <f>IFERROR(VLOOKUP($B21,'5.kolo'!$B:$F,MATCH('5.kolo'!F$5,'5.kolo'!$B$5:$F$5,0),FALSE),"")</f>
        <v/>
      </c>
      <c r="K21" s="31">
        <f t="shared" si="0"/>
        <v>760</v>
      </c>
      <c r="L21">
        <f t="shared" si="2"/>
        <v>880</v>
      </c>
      <c r="M21">
        <f t="shared" si="1"/>
        <v>790</v>
      </c>
      <c r="N21" s="38">
        <v>3</v>
      </c>
      <c r="O21" s="18" t="s">
        <v>184</v>
      </c>
      <c r="P21">
        <v>60</v>
      </c>
    </row>
    <row r="22" spans="1:16" x14ac:dyDescent="0.25">
      <c r="A22" s="4" t="s">
        <v>45</v>
      </c>
      <c r="B22" s="7" t="s">
        <v>194</v>
      </c>
      <c r="C22" s="4">
        <f>IFERROR(VLOOKUP($B22,'seznam hráčů'!$B:$E,MATCH('seznam hráčů'!C$1,'seznam hráčů'!$B$1:$E$1,0),FALSE),"")</f>
        <v>2005</v>
      </c>
      <c r="D22" s="4" t="str">
        <f>IFERROR(VLOOKUP($B22,'seznam hráčů'!$B:$F,MATCH('seznam hráčů'!F$1,'seznam hráčů'!$B$1:$F$1,0),FALSE),"")</f>
        <v>Lochovice</v>
      </c>
      <c r="E22" s="41">
        <v>30</v>
      </c>
      <c r="F22" s="4">
        <v>550</v>
      </c>
      <c r="G22" s="4">
        <v>640</v>
      </c>
      <c r="H22" s="4" t="str">
        <f>IFERROR(VLOOKUP($B22,'3.kolo'!$B:$F,MATCH('3.kolo'!F$5,'3.kolo'!$B$5:$F$5,0),FALSE),"")</f>
        <v/>
      </c>
      <c r="I22" s="4" t="str">
        <f>IFERROR(VLOOKUP($B22,'4.kolo'!$B:$F,MATCH('4.kolo'!F$5,'4.kolo'!$B$5:$F$5,0),FALSE),"")</f>
        <v/>
      </c>
      <c r="J22" s="4" t="str">
        <f>IFERROR(VLOOKUP($B22,'5.kolo'!$B:$F,MATCH('5.kolo'!F$5,'5.kolo'!$B$5:$F$5,0),FALSE),"")</f>
        <v/>
      </c>
      <c r="K22" s="31">
        <f t="shared" si="0"/>
        <v>595</v>
      </c>
      <c r="L22">
        <f t="shared" si="2"/>
        <v>580</v>
      </c>
      <c r="M22">
        <f t="shared" si="1"/>
        <v>610</v>
      </c>
      <c r="N22" s="39" t="s">
        <v>182</v>
      </c>
      <c r="O22" s="18" t="s">
        <v>184</v>
      </c>
      <c r="P22">
        <v>30</v>
      </c>
    </row>
    <row r="23" spans="1:16" x14ac:dyDescent="0.25">
      <c r="A23" s="4" t="s">
        <v>47</v>
      </c>
      <c r="B23" s="7" t="s">
        <v>195</v>
      </c>
      <c r="C23" s="4">
        <f>IFERROR(VLOOKUP($B23,'seznam hráčů'!$B:$E,MATCH('seznam hráčů'!C$1,'seznam hráčů'!$B$1:$E$1,0),FALSE),"")</f>
        <v>2005</v>
      </c>
      <c r="D23" s="4" t="str">
        <f>IFERROR(VLOOKUP($B23,'seznam hráčů'!$B:$F,MATCH('seznam hráčů'!F$1,'seznam hráčů'!$B$1:$F$1,0),FALSE),"")</f>
        <v>Hudlice</v>
      </c>
      <c r="E23" s="41">
        <v>30</v>
      </c>
      <c r="F23" s="4">
        <v>610</v>
      </c>
      <c r="G23" s="4">
        <v>670</v>
      </c>
      <c r="H23" s="4" t="str">
        <f>IFERROR(VLOOKUP($B23,'3.kolo'!$B:$F,MATCH('3.kolo'!F$5,'3.kolo'!$B$5:$F$5,0),FALSE),"")</f>
        <v/>
      </c>
      <c r="I23" s="4" t="str">
        <f>IFERROR(VLOOKUP($B23,'4.kolo'!$B:$F,MATCH('4.kolo'!F$5,'4.kolo'!$B$5:$F$5,0),FALSE),"")</f>
        <v/>
      </c>
      <c r="J23" s="4" t="str">
        <f>IFERROR(VLOOKUP($B23,'5.kolo'!$B:$F,MATCH('5.kolo'!F$5,'5.kolo'!$B$5:$F$5,0),FALSE),"")</f>
        <v/>
      </c>
      <c r="K23" s="31">
        <f t="shared" si="0"/>
        <v>640</v>
      </c>
      <c r="L23">
        <f t="shared" si="2"/>
        <v>640</v>
      </c>
      <c r="M23">
        <f t="shared" si="1"/>
        <v>655</v>
      </c>
      <c r="N23" s="39" t="s">
        <v>182</v>
      </c>
      <c r="O23" s="18" t="s">
        <v>184</v>
      </c>
      <c r="P23">
        <v>30</v>
      </c>
    </row>
    <row r="24" spans="1:16" x14ac:dyDescent="0.25">
      <c r="A24" s="4" t="s">
        <v>49</v>
      </c>
      <c r="B24" s="5" t="s">
        <v>196</v>
      </c>
      <c r="C24" s="4">
        <f>IFERROR(VLOOKUP($B24,'seznam hráčů'!$B:$E,MATCH('seznam hráčů'!C$1,'seznam hráčů'!$B$1:$E$1,0),FALSE),"")</f>
        <v>2003</v>
      </c>
      <c r="D24" s="4" t="str">
        <f>IFERROR(VLOOKUP($B24,'seznam hráčů'!$B:$F,MATCH('seznam hráčů'!F$1,'seznam hráčů'!$B$1:$F$1,0),FALSE),"")</f>
        <v>Hudlice</v>
      </c>
      <c r="E24" s="41"/>
      <c r="F24" s="4">
        <v>730</v>
      </c>
      <c r="G24" s="4"/>
      <c r="H24" s="4" t="str">
        <f>IFERROR(VLOOKUP($B24,'3.kolo'!$B:$F,MATCH('3.kolo'!F$5,'3.kolo'!$B$5:$F$5,0),FALSE),"")</f>
        <v/>
      </c>
      <c r="I24" s="4" t="str">
        <f>IFERROR(VLOOKUP($B24,'4.kolo'!$B:$F,MATCH('4.kolo'!F$5,'4.kolo'!$B$5:$F$5,0),FALSE),"")</f>
        <v/>
      </c>
      <c r="J24" s="4" t="str">
        <f>IFERROR(VLOOKUP($B24,'5.kolo'!$B:$F,MATCH('5.kolo'!F$5,'5.kolo'!$B$5:$F$5,0),FALSE),"")</f>
        <v/>
      </c>
      <c r="K24" s="31">
        <f t="shared" si="0"/>
        <v>730</v>
      </c>
      <c r="L24">
        <f t="shared" si="2"/>
        <v>730</v>
      </c>
      <c r="M24">
        <f t="shared" si="1"/>
        <v>730</v>
      </c>
      <c r="N24" s="38"/>
    </row>
    <row r="25" spans="1:16" x14ac:dyDescent="0.25">
      <c r="A25" s="4" t="s">
        <v>51</v>
      </c>
      <c r="B25" s="19" t="s">
        <v>197</v>
      </c>
      <c r="C25" s="20">
        <f>IFERROR(VLOOKUP($B25,'seznam hráčů'!$B:$E,MATCH('seznam hráčů'!C$1,'seznam hráčů'!$B$1:$E$1,0),FALSE),"")</f>
        <v>2006</v>
      </c>
      <c r="D25" s="20" t="str">
        <f>IFERROR(VLOOKUP($B25,'seznam hráčů'!$B:$F,MATCH('seznam hráčů'!F$1,'seznam hráčů'!$B$1:$F$1,0),FALSE),"")</f>
        <v>Kr.Dvůr</v>
      </c>
      <c r="E25" s="41"/>
      <c r="F25" s="20"/>
      <c r="G25" s="20"/>
      <c r="H25" s="20" t="str">
        <f>IFERROR(VLOOKUP($B25,'3.kolo'!$B:$F,MATCH('3.kolo'!F$5,'3.kolo'!$B$5:$F$5,0),FALSE),"")</f>
        <v/>
      </c>
      <c r="I25" s="4" t="str">
        <f>IFERROR(VLOOKUP($B25,'4.kolo'!$B:$F,MATCH('4.kolo'!F$5,'4.kolo'!$B$5:$F$5,0),FALSE),"")</f>
        <v/>
      </c>
      <c r="J25" s="4" t="str">
        <f>IFERROR(VLOOKUP($B25,'5.kolo'!$B:$F,MATCH('5.kolo'!F$5,'5.kolo'!$B$5:$F$5,0),FALSE),"")</f>
        <v/>
      </c>
      <c r="K25" s="31" t="e">
        <f t="shared" si="0"/>
        <v>#DIV/0!</v>
      </c>
      <c r="L25" t="e">
        <f>SUM(E25+H25)</f>
        <v>#VALUE!</v>
      </c>
      <c r="M25" t="e">
        <f>AVERAGE(L25,I25:J25)</f>
        <v>#VALUE!</v>
      </c>
      <c r="N25" s="38"/>
    </row>
    <row r="26" spans="1:16" x14ac:dyDescent="0.25">
      <c r="A26" s="4" t="s">
        <v>53</v>
      </c>
      <c r="B26" s="7" t="s">
        <v>198</v>
      </c>
      <c r="C26" s="4">
        <f>IFERROR(VLOOKUP($B26,'seznam hráčů'!$B:$E,MATCH('seznam hráčů'!C$1,'seznam hráčů'!$B$1:$E$1,0),FALSE),"")</f>
        <v>2005</v>
      </c>
      <c r="D26" s="4" t="str">
        <f>IFERROR(VLOOKUP($B26,'seznam hráčů'!$B:$F,MATCH('seznam hráčů'!F$1,'seznam hráčů'!$B$1:$F$1,0),FALSE),"")</f>
        <v>Lochovice</v>
      </c>
      <c r="E26" s="41">
        <v>30</v>
      </c>
      <c r="F26" s="4">
        <v>530</v>
      </c>
      <c r="G26" s="4">
        <v>610</v>
      </c>
      <c r="H26" s="4" t="str">
        <f>IFERROR(VLOOKUP($B26,'3.kolo'!$B:$F,MATCH('3.kolo'!F$5,'3.kolo'!$B$5:$F$5,0),FALSE),"")</f>
        <v/>
      </c>
      <c r="I26" s="4" t="str">
        <f>IFERROR(VLOOKUP($B26,'4.kolo'!$B:$F,MATCH('4.kolo'!F$5,'4.kolo'!$B$5:$F$5,0),FALSE),"")</f>
        <v/>
      </c>
      <c r="J26" s="4" t="str">
        <f>IFERROR(VLOOKUP($B26,'5.kolo'!$B:$F,MATCH('5.kolo'!F$5,'5.kolo'!$B$5:$F$5,0),FALSE),"")</f>
        <v/>
      </c>
      <c r="K26" s="31">
        <f t="shared" si="0"/>
        <v>570</v>
      </c>
      <c r="L26">
        <f t="shared" si="2"/>
        <v>560</v>
      </c>
      <c r="M26">
        <f t="shared" si="1"/>
        <v>585</v>
      </c>
      <c r="N26" s="39" t="s">
        <v>182</v>
      </c>
      <c r="O26" s="18" t="s">
        <v>184</v>
      </c>
      <c r="P26">
        <v>30</v>
      </c>
    </row>
    <row r="27" spans="1:16" x14ac:dyDescent="0.25">
      <c r="A27" s="4" t="s">
        <v>55</v>
      </c>
      <c r="B27" s="7" t="s">
        <v>199</v>
      </c>
      <c r="C27" s="4">
        <f>IFERROR(VLOOKUP($B27,'seznam hráčů'!$B:$E,MATCH('seznam hráčů'!C$1,'seznam hráčů'!$B$1:$E$1,0),FALSE),"")</f>
        <v>2004</v>
      </c>
      <c r="D27" s="4" t="str">
        <f>IFERROR(VLOOKUP($B27,'seznam hráčů'!$B:$F,MATCH('seznam hráčů'!F$1,'seznam hráčů'!$B$1:$F$1,0),FALSE),"")</f>
        <v>Hudlice</v>
      </c>
      <c r="E27" s="41">
        <v>30</v>
      </c>
      <c r="F27" s="4">
        <v>580</v>
      </c>
      <c r="G27" s="4">
        <v>610</v>
      </c>
      <c r="H27" s="4" t="str">
        <f>IFERROR(VLOOKUP($B27,'3.kolo'!$B:$F,MATCH('3.kolo'!F$5,'3.kolo'!$B$5:$F$5,0),FALSE),"")</f>
        <v/>
      </c>
      <c r="I27" s="4" t="str">
        <f>IFERROR(VLOOKUP($B27,'4.kolo'!$B:$F,MATCH('4.kolo'!F$5,'4.kolo'!$B$5:$F$5,0),FALSE),"")</f>
        <v/>
      </c>
      <c r="J27" s="4" t="str">
        <f>IFERROR(VLOOKUP($B27,'5.kolo'!$B:$F,MATCH('5.kolo'!F$5,'5.kolo'!$B$5:$F$5,0),FALSE),"")</f>
        <v/>
      </c>
      <c r="K27" s="31">
        <f t="shared" si="0"/>
        <v>595</v>
      </c>
      <c r="L27">
        <f t="shared" si="2"/>
        <v>610</v>
      </c>
      <c r="M27">
        <f t="shared" si="1"/>
        <v>610</v>
      </c>
      <c r="N27" s="39" t="s">
        <v>182</v>
      </c>
      <c r="O27" s="18" t="s">
        <v>184</v>
      </c>
      <c r="P27">
        <v>30</v>
      </c>
    </row>
    <row r="28" spans="1:16" x14ac:dyDescent="0.25">
      <c r="A28" s="4" t="s">
        <v>58</v>
      </c>
      <c r="B28" s="6" t="s">
        <v>200</v>
      </c>
      <c r="C28" s="4">
        <f>IFERROR(VLOOKUP($B28,'seznam hráčů'!$B:$E,MATCH('seznam hráčů'!C$1,'seznam hráčů'!$B$1:$E$1,0),FALSE),"")</f>
        <v>2006</v>
      </c>
      <c r="D28" s="4" t="str">
        <f>IFERROR(VLOOKUP($B28,'seznam hráčů'!$B:$F,MATCH('seznam hráčů'!F$1,'seznam hráčů'!$B$1:$F$1,0),FALSE),"")</f>
        <v>Kr.Dvůr</v>
      </c>
      <c r="E28" s="41">
        <v>80</v>
      </c>
      <c r="F28" s="4">
        <v>470</v>
      </c>
      <c r="G28" s="4">
        <v>640</v>
      </c>
      <c r="H28" s="4" t="str">
        <f>IFERROR(VLOOKUP($B28,'3.kolo'!$B:$F,MATCH('3.kolo'!F$5,'3.kolo'!$B$5:$F$5,0),FALSE),"")</f>
        <v/>
      </c>
      <c r="I28" s="4" t="str">
        <f>IFERROR(VLOOKUP($B28,'4.kolo'!$B:$F,MATCH('4.kolo'!F$5,'4.kolo'!$B$5:$F$5,0),FALSE),"")</f>
        <v/>
      </c>
      <c r="J28" s="4" t="str">
        <f>IFERROR(VLOOKUP($B28,'5.kolo'!$B:$F,MATCH('5.kolo'!F$5,'5.kolo'!$B$5:$F$5,0),FALSE),"")</f>
        <v/>
      </c>
      <c r="K28" s="31">
        <f t="shared" si="0"/>
        <v>555</v>
      </c>
      <c r="L28">
        <f t="shared" si="2"/>
        <v>550</v>
      </c>
      <c r="M28">
        <f t="shared" si="1"/>
        <v>595</v>
      </c>
      <c r="N28" s="38">
        <v>2</v>
      </c>
      <c r="O28" s="18" t="s">
        <v>191</v>
      </c>
      <c r="P28">
        <v>80</v>
      </c>
    </row>
    <row r="29" spans="1:16" x14ac:dyDescent="0.25">
      <c r="A29" s="4" t="s">
        <v>60</v>
      </c>
      <c r="B29" s="6" t="s">
        <v>20</v>
      </c>
      <c r="C29" s="4">
        <f>IFERROR(VLOOKUP($B29,'seznam hráčů'!$B:$E,MATCH('seznam hráčů'!C$1,'seznam hráčů'!$B$1:$E$1,0),FALSE),"")</f>
        <v>2007</v>
      </c>
      <c r="D29" s="4" t="str">
        <f>IFERROR(VLOOKUP($B29,'seznam hráčů'!$B:$F,MATCH('seznam hráčů'!F$1,'seznam hráčů'!$B$1:$F$1,0),FALSE),"")</f>
        <v>Zdice</v>
      </c>
      <c r="E29" s="41">
        <v>10</v>
      </c>
      <c r="F29" s="4">
        <v>610</v>
      </c>
      <c r="G29" s="4">
        <v>550</v>
      </c>
      <c r="H29" s="4">
        <f>IFERROR(VLOOKUP($B29,'3.kolo'!$B:$F,MATCH('3.kolo'!F$5,'3.kolo'!$B$5:$F$5,0),FALSE),"")</f>
        <v>760</v>
      </c>
      <c r="I29" s="4" t="str">
        <f>IFERROR(VLOOKUP($B29,'4.kolo'!$B:$F,MATCH('4.kolo'!F$5,'4.kolo'!$B$5:$F$5,0),FALSE),"")</f>
        <v/>
      </c>
      <c r="J29" s="4">
        <f>IFERROR(VLOOKUP($B29,'5.kolo'!$B:$F,MATCH('5.kolo'!F$5,'5.kolo'!$B$5:$F$5,0),FALSE),"")</f>
        <v>850</v>
      </c>
      <c r="K29" s="31">
        <f t="shared" si="0"/>
        <v>692.5</v>
      </c>
      <c r="L29">
        <f t="shared" si="2"/>
        <v>620</v>
      </c>
      <c r="M29">
        <f t="shared" si="1"/>
        <v>695</v>
      </c>
      <c r="N29" s="38" t="s">
        <v>201</v>
      </c>
      <c r="O29" s="18" t="s">
        <v>189</v>
      </c>
      <c r="P29">
        <v>10</v>
      </c>
    </row>
    <row r="30" spans="1:16" x14ac:dyDescent="0.25">
      <c r="A30" s="4" t="s">
        <v>62</v>
      </c>
      <c r="B30" s="9" t="s">
        <v>39</v>
      </c>
      <c r="C30" s="4" t="str">
        <f>IFERROR(VLOOKUP($B30,'seznam hráčů'!$B:$E,MATCH('seznam hráčů'!C$1,'seznam hráčů'!$B$1:$E$1,0),FALSE),"")</f>
        <v/>
      </c>
      <c r="D30" s="4" t="str">
        <f>IFERROR(VLOOKUP($B30,'seznam hráčů'!$B:$F,MATCH('seznam hráčů'!F$1,'seznam hráčů'!$B$1:$F$1,0),FALSE),"")</f>
        <v/>
      </c>
      <c r="E30" s="41">
        <v>20</v>
      </c>
      <c r="F30" s="4">
        <v>410</v>
      </c>
      <c r="G30" s="4">
        <v>490</v>
      </c>
      <c r="H30" s="4" t="str">
        <f>IFERROR(VLOOKUP($B30,'3.kolo'!$B:$F,MATCH('3.kolo'!F$5,'3.kolo'!$B$5:$F$5,0),FALSE),"")</f>
        <v/>
      </c>
      <c r="I30" s="4" t="str">
        <f>IFERROR(VLOOKUP($B30,'4.kolo'!$B:$F,MATCH('4.kolo'!F$5,'4.kolo'!$B$5:$F$5,0),FALSE),"")</f>
        <v/>
      </c>
      <c r="J30" s="4" t="str">
        <f>IFERROR(VLOOKUP($B30,'5.kolo'!$B:$F,MATCH('5.kolo'!F$5,'5.kolo'!$B$5:$F$5,0),FALSE),"")</f>
        <v/>
      </c>
      <c r="K30" s="31">
        <f t="shared" si="0"/>
        <v>450</v>
      </c>
      <c r="L30">
        <f t="shared" si="2"/>
        <v>430</v>
      </c>
      <c r="M30">
        <f t="shared" si="1"/>
        <v>460</v>
      </c>
      <c r="N30" s="38" t="s">
        <v>185</v>
      </c>
      <c r="O30" s="18" t="s">
        <v>189</v>
      </c>
      <c r="P30">
        <v>20</v>
      </c>
    </row>
    <row r="31" spans="1:16" x14ac:dyDescent="0.25">
      <c r="A31" s="4" t="s">
        <v>64</v>
      </c>
      <c r="B31" s="6" t="s">
        <v>202</v>
      </c>
      <c r="C31" s="4">
        <f>IFERROR(VLOOKUP($B31,'seznam hráčů'!$B:$E,MATCH('seznam hráčů'!C$1,'seznam hráčů'!$B$1:$E$1,0),FALSE),"")</f>
        <v>2006</v>
      </c>
      <c r="D31" s="4" t="str">
        <f>IFERROR(VLOOKUP($B31,'seznam hráčů'!$B:$F,MATCH('seznam hráčů'!F$1,'seznam hráčů'!$B$1:$F$1,0),FALSE),"")</f>
        <v>Lochovice</v>
      </c>
      <c r="E31" s="41">
        <v>20</v>
      </c>
      <c r="F31" s="4">
        <v>450</v>
      </c>
      <c r="G31" s="4">
        <v>580</v>
      </c>
      <c r="H31" s="4" t="str">
        <f>IFERROR(VLOOKUP($B31,'3.kolo'!$B:$F,MATCH('3.kolo'!F$5,'3.kolo'!$B$5:$F$5,0),FALSE),"")</f>
        <v/>
      </c>
      <c r="I31" s="4" t="str">
        <f>IFERROR(VLOOKUP($B31,'4.kolo'!$B:$F,MATCH('4.kolo'!F$5,'4.kolo'!$B$5:$F$5,0),FALSE),"")</f>
        <v/>
      </c>
      <c r="J31" s="4" t="str">
        <f>IFERROR(VLOOKUP($B31,'5.kolo'!$B:$F,MATCH('5.kolo'!F$5,'5.kolo'!$B$5:$F$5,0),FALSE),"")</f>
        <v/>
      </c>
      <c r="K31" s="31">
        <f t="shared" si="0"/>
        <v>515</v>
      </c>
      <c r="L31">
        <f t="shared" si="2"/>
        <v>470</v>
      </c>
      <c r="M31">
        <f t="shared" si="1"/>
        <v>525</v>
      </c>
      <c r="N31" s="38" t="s">
        <v>185</v>
      </c>
      <c r="O31" s="18" t="s">
        <v>189</v>
      </c>
      <c r="P31">
        <v>20</v>
      </c>
    </row>
    <row r="32" spans="1:16" x14ac:dyDescent="0.25">
      <c r="A32" s="4" t="s">
        <v>66</v>
      </c>
      <c r="B32" s="6" t="s">
        <v>203</v>
      </c>
      <c r="C32" s="4">
        <f>IFERROR(VLOOKUP($B32,'seznam hráčů'!$B:$E,MATCH('seznam hráčů'!C$1,'seznam hráčů'!$B$1:$E$1,0),FALSE),"")</f>
        <v>2006</v>
      </c>
      <c r="D32" s="4" t="str">
        <f>IFERROR(VLOOKUP($B32,'seznam hráčů'!$B:$F,MATCH('seznam hráčů'!F$1,'seznam hráčů'!$B$1:$F$1,0),FALSE),"")</f>
        <v>Zdice</v>
      </c>
      <c r="E32" s="41">
        <v>80</v>
      </c>
      <c r="F32" s="4">
        <v>510</v>
      </c>
      <c r="G32" s="4">
        <v>510</v>
      </c>
      <c r="H32" s="4" t="str">
        <f>IFERROR(VLOOKUP($B32,'3.kolo'!$B:$F,MATCH('3.kolo'!F$5,'3.kolo'!$B$5:$F$5,0),FALSE),"")</f>
        <v/>
      </c>
      <c r="I32" s="4" t="str">
        <f>IFERROR(VLOOKUP($B32,'4.kolo'!$B:$F,MATCH('4.kolo'!F$5,'4.kolo'!$B$5:$F$5,0),FALSE),"")</f>
        <v/>
      </c>
      <c r="J32" s="4" t="str">
        <f>IFERROR(VLOOKUP($B32,'5.kolo'!$B:$F,MATCH('5.kolo'!F$5,'5.kolo'!$B$5:$F$5,0),FALSE),"")</f>
        <v/>
      </c>
      <c r="K32" s="31">
        <f t="shared" si="0"/>
        <v>510</v>
      </c>
      <c r="L32">
        <f t="shared" si="2"/>
        <v>590</v>
      </c>
      <c r="M32">
        <f t="shared" si="1"/>
        <v>550</v>
      </c>
      <c r="N32" s="38">
        <v>2</v>
      </c>
      <c r="O32" s="18" t="s">
        <v>189</v>
      </c>
      <c r="P32">
        <v>80</v>
      </c>
    </row>
    <row r="33" spans="1:16" x14ac:dyDescent="0.25">
      <c r="A33" s="4" t="s">
        <v>68</v>
      </c>
      <c r="B33" s="7" t="s">
        <v>92</v>
      </c>
      <c r="C33" s="4">
        <f>IFERROR(VLOOKUP($B33,'seznam hráčů'!$B:$E,MATCH('seznam hráčů'!C$1,'seznam hráčů'!$B$1:$E$1,0),FALSE),"")</f>
        <v>2005</v>
      </c>
      <c r="D33" s="4" t="str">
        <f>IFERROR(VLOOKUP($B33,'seznam hráčů'!$B:$F,MATCH('seznam hráčů'!F$1,'seznam hráčů'!$B$1:$F$1,0),FALSE),"")</f>
        <v>Praskolesy</v>
      </c>
      <c r="E33" s="41"/>
      <c r="F33" s="4">
        <v>490</v>
      </c>
      <c r="G33" s="4"/>
      <c r="H33" s="4" t="str">
        <f>IFERROR(VLOOKUP($B33,'3.kolo'!$B:$F,MATCH('3.kolo'!F$5,'3.kolo'!$B$5:$F$5,0),FALSE),"")</f>
        <v/>
      </c>
      <c r="I33" s="4" t="str">
        <f>IFERROR(VLOOKUP($B33,'4.kolo'!$B:$F,MATCH('4.kolo'!F$5,'4.kolo'!$B$5:$F$5,0),FALSE),"")</f>
        <v/>
      </c>
      <c r="J33" s="4" t="str">
        <f>IFERROR(VLOOKUP($B33,'5.kolo'!$B:$F,MATCH('5.kolo'!F$5,'5.kolo'!$B$5:$F$5,0),FALSE),"")</f>
        <v/>
      </c>
      <c r="K33" s="31">
        <f t="shared" si="0"/>
        <v>490</v>
      </c>
      <c r="L33">
        <f t="shared" si="2"/>
        <v>490</v>
      </c>
      <c r="M33">
        <f t="shared" si="1"/>
        <v>490</v>
      </c>
      <c r="N33" s="38"/>
    </row>
    <row r="34" spans="1:16" x14ac:dyDescent="0.25">
      <c r="A34" s="4" t="s">
        <v>71</v>
      </c>
      <c r="B34" s="6" t="s">
        <v>29</v>
      </c>
      <c r="C34" s="4">
        <f>IFERROR(VLOOKUP($B34,'seznam hráčů'!$B:$E,MATCH('seznam hráčů'!C$1,'seznam hráčů'!$B$1:$E$1,0),FALSE),"")</f>
        <v>2006</v>
      </c>
      <c r="D34" s="4" t="str">
        <f>IFERROR(VLOOKUP($B34,'seznam hráčů'!$B:$F,MATCH('seznam hráčů'!F$1,'seznam hráčů'!$B$1:$F$1,0),FALSE),"")</f>
        <v>Hudlice</v>
      </c>
      <c r="E34" s="41">
        <v>20</v>
      </c>
      <c r="F34" s="4">
        <v>470</v>
      </c>
      <c r="G34" s="4">
        <v>530</v>
      </c>
      <c r="H34" s="4">
        <f>IFERROR(VLOOKUP($B34,'3.kolo'!$B:$F,MATCH('3.kolo'!F$5,'3.kolo'!$B$5:$F$5,0),FALSE),"")</f>
        <v>880</v>
      </c>
      <c r="I34" s="4">
        <f>IFERROR(VLOOKUP($B34,'4.kolo'!$B:$F,MATCH('4.kolo'!F$5,'4.kolo'!$B$5:$F$5,0),FALSE),"")</f>
        <v>730</v>
      </c>
      <c r="J34" s="4">
        <f>IFERROR(VLOOKUP($B34,'5.kolo'!$B:$F,MATCH('5.kolo'!F$5,'5.kolo'!$B$5:$F$5,0),FALSE),"")</f>
        <v>880</v>
      </c>
      <c r="K34" s="31">
        <f t="shared" si="0"/>
        <v>698</v>
      </c>
      <c r="L34">
        <f t="shared" si="2"/>
        <v>490</v>
      </c>
      <c r="M34">
        <f t="shared" si="1"/>
        <v>702</v>
      </c>
      <c r="N34" s="38" t="s">
        <v>185</v>
      </c>
      <c r="O34" s="18" t="s">
        <v>189</v>
      </c>
      <c r="P34">
        <v>20</v>
      </c>
    </row>
    <row r="35" spans="1:16" x14ac:dyDescent="0.25">
      <c r="A35" s="4" t="s">
        <v>73</v>
      </c>
      <c r="B35" s="9" t="s">
        <v>61</v>
      </c>
      <c r="C35" s="4">
        <f>IFERROR(VLOOKUP($B35,'seznam hráčů'!$B:$E,MATCH('seznam hráčů'!C$1,'seznam hráčů'!$B$1:$E$1,0),FALSE),"")</f>
        <v>2008</v>
      </c>
      <c r="D35" s="4" t="str">
        <f>IFERROR(VLOOKUP($B35,'seznam hráčů'!$B:$F,MATCH('seznam hráčů'!F$1,'seznam hráčů'!$B$1:$F$1,0),FALSE),"")</f>
        <v>Hudlice</v>
      </c>
      <c r="E35" s="41">
        <v>30</v>
      </c>
      <c r="F35" s="4">
        <v>490</v>
      </c>
      <c r="G35" s="4">
        <v>490</v>
      </c>
      <c r="H35" s="4">
        <f>IFERROR(VLOOKUP($B35,'3.kolo'!$B:$F,MATCH('3.kolo'!F$5,'3.kolo'!$B$5:$F$5,0),FALSE),"")</f>
        <v>640</v>
      </c>
      <c r="I35" s="4">
        <f>IFERROR(VLOOKUP($B35,'4.kolo'!$B:$F,MATCH('4.kolo'!F$5,'4.kolo'!$B$5:$F$5,0),FALSE),"")</f>
        <v>670</v>
      </c>
      <c r="J35" s="4">
        <f>IFERROR(VLOOKUP($B35,'5.kolo'!$B:$F,MATCH('5.kolo'!F$5,'5.kolo'!$B$5:$F$5,0),FALSE),"")</f>
        <v>820</v>
      </c>
      <c r="K35" s="31">
        <f t="shared" si="0"/>
        <v>622</v>
      </c>
      <c r="L35">
        <f t="shared" si="2"/>
        <v>520</v>
      </c>
      <c r="M35">
        <f t="shared" si="1"/>
        <v>628</v>
      </c>
      <c r="N35" s="38" t="s">
        <v>182</v>
      </c>
      <c r="O35" s="18" t="s">
        <v>189</v>
      </c>
      <c r="P35">
        <v>30</v>
      </c>
    </row>
    <row r="36" spans="1:16" x14ac:dyDescent="0.25">
      <c r="A36" s="4" t="s">
        <v>75</v>
      </c>
      <c r="B36" s="9" t="s">
        <v>18</v>
      </c>
      <c r="C36" s="4">
        <f>IFERROR(VLOOKUP($B36,'seznam hráčů'!$B:$E,MATCH('seznam hráčů'!C$1,'seznam hráčů'!$B$1:$E$1,0),FALSE),"")</f>
        <v>2008</v>
      </c>
      <c r="D36" s="4" t="str">
        <f>IFERROR(VLOOKUP($B36,'seznam hráčů'!$B:$F,MATCH('seznam hráčů'!F$1,'seznam hráčů'!$B$1:$F$1,0),FALSE),"")</f>
        <v>Olešná</v>
      </c>
      <c r="E36" s="41">
        <v>30</v>
      </c>
      <c r="F36" s="4">
        <v>430</v>
      </c>
      <c r="G36" s="4">
        <v>470</v>
      </c>
      <c r="H36" s="4" t="str">
        <f>IFERROR(VLOOKUP($B36,'3.kolo'!$B:$F,MATCH('3.kolo'!F$5,'3.kolo'!$B$5:$F$5,0),FALSE),"")</f>
        <v/>
      </c>
      <c r="I36" s="4">
        <f>IFERROR(VLOOKUP($B36,'4.kolo'!$B:$F,MATCH('4.kolo'!F$5,'4.kolo'!$B$5:$F$5,0),FALSE),"")</f>
        <v>820</v>
      </c>
      <c r="J36" s="4" t="str">
        <f>IFERROR(VLOOKUP($B36,'5.kolo'!$B:$F,MATCH('5.kolo'!F$5,'5.kolo'!$B$5:$F$5,0),FALSE),"")</f>
        <v/>
      </c>
      <c r="K36" s="31">
        <f t="shared" si="0"/>
        <v>573.33333333333337</v>
      </c>
      <c r="L36">
        <f t="shared" si="2"/>
        <v>460</v>
      </c>
      <c r="M36">
        <f t="shared" si="1"/>
        <v>583.33333333333337</v>
      </c>
      <c r="N36" s="38" t="s">
        <v>182</v>
      </c>
      <c r="O36" s="18" t="s">
        <v>189</v>
      </c>
      <c r="P36">
        <v>30</v>
      </c>
    </row>
    <row r="37" spans="1:16" x14ac:dyDescent="0.25">
      <c r="A37" s="4" t="s">
        <v>77</v>
      </c>
      <c r="B37" s="9" t="s">
        <v>204</v>
      </c>
      <c r="C37" s="4">
        <f>IFERROR(VLOOKUP($B37,'seznam hráčů'!$B:$E,MATCH('seznam hráčů'!C$1,'seznam hráčů'!$B$1:$E$1,0),FALSE),"")</f>
        <v>2008</v>
      </c>
      <c r="D37" s="4" t="str">
        <f>IFERROR(VLOOKUP($B37,'seznam hráčů'!$B:$F,MATCH('seznam hráčů'!F$1,'seznam hráčů'!$B$1:$F$1,0),FALSE),"")</f>
        <v>Zdice</v>
      </c>
      <c r="E37" s="41">
        <v>10</v>
      </c>
      <c r="F37" s="4">
        <v>330</v>
      </c>
      <c r="G37" s="4">
        <v>470</v>
      </c>
      <c r="H37" s="4" t="str">
        <f>IFERROR(VLOOKUP($B37,'3.kolo'!$B:$F,MATCH('3.kolo'!F$5,'3.kolo'!$B$5:$F$5,0),FALSE),"")</f>
        <v/>
      </c>
      <c r="I37" s="4" t="str">
        <f>IFERROR(VLOOKUP($B37,'4.kolo'!$B:$F,MATCH('4.kolo'!F$5,'4.kolo'!$B$5:$F$5,0),FALSE),"")</f>
        <v/>
      </c>
      <c r="J37" s="4" t="str">
        <f>IFERROR(VLOOKUP($B37,'5.kolo'!$B:$F,MATCH('5.kolo'!F$5,'5.kolo'!$B$5:$F$5,0),FALSE),"")</f>
        <v/>
      </c>
      <c r="K37" s="31">
        <f t="shared" ref="K37:K66" si="3">AVERAGE(F37:J37)</f>
        <v>400</v>
      </c>
      <c r="L37">
        <f t="shared" si="2"/>
        <v>340</v>
      </c>
      <c r="M37">
        <f t="shared" si="1"/>
        <v>405</v>
      </c>
      <c r="N37" s="38" t="s">
        <v>201</v>
      </c>
      <c r="O37" s="18" t="s">
        <v>189</v>
      </c>
      <c r="P37">
        <v>10</v>
      </c>
    </row>
    <row r="38" spans="1:16" x14ac:dyDescent="0.25">
      <c r="A38" s="4" t="s">
        <v>79</v>
      </c>
      <c r="B38" s="6" t="s">
        <v>205</v>
      </c>
      <c r="C38" s="4">
        <f>IFERROR(VLOOKUP($B38,'seznam hráčů'!$B:$E,MATCH('seznam hráčů'!C$1,'seznam hráčů'!$B$1:$E$1,0),FALSE),"")</f>
        <v>2006</v>
      </c>
      <c r="D38" s="4" t="str">
        <f>IFERROR(VLOOKUP($B38,'seznam hráčů'!$B:$F,MATCH('seznam hráčů'!F$1,'seznam hráčů'!$B$1:$F$1,0),FALSE),"")</f>
        <v>Chaloupky</v>
      </c>
      <c r="E38" s="41">
        <v>10</v>
      </c>
      <c r="F38" s="4">
        <v>310</v>
      </c>
      <c r="G38" s="4">
        <v>450</v>
      </c>
      <c r="H38" s="4" t="str">
        <f>IFERROR(VLOOKUP($B38,'3.kolo'!$B:$F,MATCH('3.kolo'!F$5,'3.kolo'!$B$5:$F$5,0),FALSE),"")</f>
        <v/>
      </c>
      <c r="I38" s="4" t="str">
        <f>IFERROR(VLOOKUP($B38,'4.kolo'!$B:$F,MATCH('4.kolo'!F$5,'4.kolo'!$B$5:$F$5,0),FALSE),"")</f>
        <v/>
      </c>
      <c r="J38" s="4" t="str">
        <f>IFERROR(VLOOKUP($B38,'5.kolo'!$B:$F,MATCH('5.kolo'!F$5,'5.kolo'!$B$5:$F$5,0),FALSE),"")</f>
        <v/>
      </c>
      <c r="K38" s="31">
        <f t="shared" si="3"/>
        <v>380</v>
      </c>
      <c r="L38">
        <f t="shared" si="2"/>
        <v>320</v>
      </c>
      <c r="M38">
        <f t="shared" si="1"/>
        <v>385</v>
      </c>
      <c r="N38" s="38" t="s">
        <v>201</v>
      </c>
      <c r="O38" s="18" t="s">
        <v>189</v>
      </c>
      <c r="P38">
        <v>10</v>
      </c>
    </row>
    <row r="39" spans="1:16" x14ac:dyDescent="0.25">
      <c r="A39" s="4" t="s">
        <v>81</v>
      </c>
      <c r="B39" s="9" t="s">
        <v>33</v>
      </c>
      <c r="C39" s="4">
        <f>IFERROR(VLOOKUP($B39,'seznam hráčů'!$B:$E,MATCH('seznam hráčů'!C$1,'seznam hráčů'!$B$1:$E$1,0),FALSE),"")</f>
        <v>2008</v>
      </c>
      <c r="D39" s="4" t="str">
        <f>IFERROR(VLOOKUP($B39,'seznam hráčů'!$B:$F,MATCH('seznam hráčů'!F$1,'seznam hráčů'!$B$1:$F$1,0),FALSE),"")</f>
        <v>Praskolesy</v>
      </c>
      <c r="E39" s="41"/>
      <c r="F39" s="4">
        <v>350</v>
      </c>
      <c r="G39" s="4">
        <v>430</v>
      </c>
      <c r="H39" s="4" t="str">
        <f>IFERROR(VLOOKUP($B39,'3.kolo'!$B:$F,MATCH('3.kolo'!F$5,'3.kolo'!$B$5:$F$5,0),FALSE),"")</f>
        <v/>
      </c>
      <c r="I39" s="4" t="str">
        <f>IFERROR(VLOOKUP($B39,'4.kolo'!$B:$F,MATCH('4.kolo'!F$5,'4.kolo'!$B$5:$F$5,0),FALSE),"")</f>
        <v/>
      </c>
      <c r="J39" s="4" t="str">
        <f>IFERROR(VLOOKUP($B39,'5.kolo'!$B:$F,MATCH('5.kolo'!F$5,'5.kolo'!$B$5:$F$5,0),FALSE),"")</f>
        <v/>
      </c>
      <c r="K39" s="31">
        <f t="shared" si="3"/>
        <v>390</v>
      </c>
      <c r="L39">
        <f t="shared" si="2"/>
        <v>350</v>
      </c>
      <c r="M39">
        <f t="shared" si="1"/>
        <v>390</v>
      </c>
      <c r="N39" s="38"/>
    </row>
    <row r="40" spans="1:16" x14ac:dyDescent="0.25">
      <c r="A40" s="4" t="s">
        <v>107</v>
      </c>
      <c r="B40" s="19" t="s">
        <v>206</v>
      </c>
      <c r="C40" s="20">
        <f>IFERROR(VLOOKUP($B40,'seznam hráčů'!$B:$E,MATCH('seznam hráčů'!C$1,'seznam hráčů'!$B$1:$E$1,0),FALSE),"")</f>
        <v>2006</v>
      </c>
      <c r="D40" s="20" t="str">
        <f>IFERROR(VLOOKUP($B40,'seznam hráčů'!$B:$F,MATCH('seznam hráčů'!F$1,'seznam hráčů'!$B$1:$F$1,0),FALSE),"")</f>
        <v>Hudlice</v>
      </c>
      <c r="E40" s="41">
        <v>60</v>
      </c>
      <c r="F40" s="4">
        <v>390</v>
      </c>
      <c r="G40" s="4">
        <v>410</v>
      </c>
      <c r="H40" s="4"/>
      <c r="I40" s="4" t="str">
        <f>IFERROR(VLOOKUP($B40,'4.kolo'!$B:$F,MATCH('4.kolo'!F$5,'4.kolo'!$B$5:$F$5,0),FALSE),"")</f>
        <v/>
      </c>
      <c r="J40" s="4" t="str">
        <f>IFERROR(VLOOKUP($B40,'5.kolo'!$B:$F,MATCH('5.kolo'!F$5,'5.kolo'!$B$5:$F$5,0),FALSE),"")</f>
        <v/>
      </c>
      <c r="K40" s="31">
        <f t="shared" si="3"/>
        <v>400</v>
      </c>
      <c r="L40">
        <f t="shared" si="2"/>
        <v>450</v>
      </c>
      <c r="M40">
        <f t="shared" si="1"/>
        <v>430</v>
      </c>
      <c r="N40" s="38">
        <v>3</v>
      </c>
      <c r="O40" s="18" t="s">
        <v>191</v>
      </c>
      <c r="P40">
        <v>60</v>
      </c>
    </row>
    <row r="41" spans="1:16" x14ac:dyDescent="0.25">
      <c r="A41" s="4" t="s">
        <v>109</v>
      </c>
      <c r="B41" s="19" t="s">
        <v>207</v>
      </c>
      <c r="C41" s="20">
        <f>IFERROR(VLOOKUP($B41,'seznam hráčů'!$B:$E,MATCH('seznam hráčů'!C$1,'seznam hráčů'!$B$1:$E$1,0),FALSE),"")</f>
        <v>2007</v>
      </c>
      <c r="D41" s="20" t="str">
        <f>IFERROR(VLOOKUP($B41,'seznam hráčů'!$B:$F,MATCH('seznam hráčů'!F$1,'seznam hráčů'!$B$1:$F$1,0),FALSE),"")</f>
        <v>Kr.Dvůr</v>
      </c>
      <c r="E41" s="41"/>
      <c r="F41" s="20"/>
      <c r="G41" s="20"/>
      <c r="H41" s="20" t="str">
        <f>IFERROR(VLOOKUP($B41,'3.kolo'!$B:$F,MATCH('3.kolo'!F$5,'3.kolo'!$B$5:$F$5,0),FALSE),"")</f>
        <v/>
      </c>
      <c r="I41" s="4" t="str">
        <f>IFERROR(VLOOKUP($B41,'4.kolo'!$B:$F,MATCH('4.kolo'!F$5,'4.kolo'!$B$5:$F$5,0),FALSE),"")</f>
        <v/>
      </c>
      <c r="J41" s="4" t="str">
        <f>IFERROR(VLOOKUP($B41,'5.kolo'!$B:$F,MATCH('5.kolo'!F$5,'5.kolo'!$B$5:$F$5,0),FALSE),"")</f>
        <v/>
      </c>
      <c r="K41" s="31" t="e">
        <f t="shared" si="3"/>
        <v>#DIV/0!</v>
      </c>
      <c r="L41" t="e">
        <f>SUM(E41+H41)</f>
        <v>#VALUE!</v>
      </c>
      <c r="M41" t="e">
        <f t="shared" si="1"/>
        <v>#VALUE!</v>
      </c>
      <c r="N41" s="38"/>
    </row>
    <row r="42" spans="1:16" x14ac:dyDescent="0.25">
      <c r="A42" s="4" t="s">
        <v>111</v>
      </c>
      <c r="B42" s="6" t="s">
        <v>208</v>
      </c>
      <c r="C42" s="4">
        <f>IFERROR(VLOOKUP($B42,'seznam hráčů'!$B:$E,MATCH('seznam hráčů'!C$1,'seznam hráčů'!$B$1:$E$1,0),FALSE),"")</f>
        <v>2007</v>
      </c>
      <c r="D42" s="4" t="str">
        <f>IFERROR(VLOOKUP($B42,'seznam hráčů'!$B:$F,MATCH('seznam hráčů'!F$1,'seznam hráčů'!$B$1:$F$1,0),FALSE),"")</f>
        <v>Zdice</v>
      </c>
      <c r="E42" s="41">
        <v>20</v>
      </c>
      <c r="F42" s="4">
        <v>370</v>
      </c>
      <c r="G42" s="4">
        <v>390</v>
      </c>
      <c r="H42" s="4" t="str">
        <f>IFERROR(VLOOKUP($B42,'3.kolo'!$B:$F,MATCH('3.kolo'!F$5,'3.kolo'!$B$5:$F$5,0),FALSE),"")</f>
        <v/>
      </c>
      <c r="I42" s="4" t="str">
        <f>IFERROR(VLOOKUP($B42,'4.kolo'!$B:$F,MATCH('4.kolo'!F$5,'4.kolo'!$B$5:$F$5,0),FALSE),"")</f>
        <v/>
      </c>
      <c r="J42" s="4" t="str">
        <f>IFERROR(VLOOKUP($B42,'5.kolo'!$B:$F,MATCH('5.kolo'!F$5,'5.kolo'!$B$5:$F$5,0),FALSE),"")</f>
        <v/>
      </c>
      <c r="K42" s="31">
        <f t="shared" si="3"/>
        <v>380</v>
      </c>
      <c r="L42">
        <f t="shared" si="2"/>
        <v>390</v>
      </c>
      <c r="M42">
        <f t="shared" si="1"/>
        <v>390</v>
      </c>
      <c r="N42" s="38" t="s">
        <v>185</v>
      </c>
      <c r="O42" s="18" t="s">
        <v>189</v>
      </c>
      <c r="P42">
        <v>20</v>
      </c>
    </row>
    <row r="43" spans="1:16" x14ac:dyDescent="0.25">
      <c r="A43" s="4" t="s">
        <v>117</v>
      </c>
      <c r="B43" s="10" t="s">
        <v>209</v>
      </c>
      <c r="C43" s="4">
        <f>IFERROR(VLOOKUP($B43,'seznam hráčů'!$B:$E,MATCH('seznam hráčů'!C$1,'seznam hráčů'!$B$1:$E$1,0),FALSE),"")</f>
        <v>2008</v>
      </c>
      <c r="D43" s="4" t="str">
        <f>IFERROR(VLOOKUP($B43,'seznam hráčů'!$B:$F,MATCH('seznam hráčů'!F$1,'seznam hráčů'!$B$1:$F$1,0),FALSE),"")</f>
        <v>Zdice</v>
      </c>
      <c r="E43" s="41">
        <v>10</v>
      </c>
      <c r="F43" s="4"/>
      <c r="G43" s="4">
        <v>310</v>
      </c>
      <c r="H43" s="4" t="str">
        <f>IFERROR(VLOOKUP($B43,'3.kolo'!$B:$F,MATCH('3.kolo'!F$5,'3.kolo'!$B$5:$F$5,0),FALSE),"")</f>
        <v/>
      </c>
      <c r="I43" s="4" t="str">
        <f>IFERROR(VLOOKUP($B43,'4.kolo'!$B:$F,MATCH('4.kolo'!F$5,'4.kolo'!$B$5:$F$5,0),FALSE),"")</f>
        <v/>
      </c>
      <c r="J43" s="4" t="str">
        <f>IFERROR(VLOOKUP($B43,'5.kolo'!$B:$F,MATCH('5.kolo'!F$5,'5.kolo'!$B$5:$F$5,0),FALSE),"")</f>
        <v/>
      </c>
      <c r="K43" s="31">
        <f t="shared" si="3"/>
        <v>310</v>
      </c>
      <c r="L43">
        <f>SUM(E43+G43)</f>
        <v>320</v>
      </c>
      <c r="M43">
        <f t="shared" si="1"/>
        <v>315</v>
      </c>
      <c r="N43" s="38" t="s">
        <v>201</v>
      </c>
      <c r="O43" s="18" t="s">
        <v>189</v>
      </c>
      <c r="P43">
        <v>10</v>
      </c>
    </row>
    <row r="44" spans="1:16" x14ac:dyDescent="0.25">
      <c r="A44" s="4" t="s">
        <v>118</v>
      </c>
      <c r="B44" s="10" t="s">
        <v>59</v>
      </c>
      <c r="C44" s="4">
        <f>IFERROR(VLOOKUP($B44,'seznam hráčů'!$B:$E,MATCH('seznam hráčů'!C$1,'seznam hráčů'!$B$1:$E$1,0),FALSE),"")</f>
        <v>2009</v>
      </c>
      <c r="D44" s="4" t="str">
        <f>IFERROR(VLOOKUP($B44,'seznam hráčů'!$B:$F,MATCH('seznam hráčů'!F$1,'seznam hráčů'!$B$1:$F$1,0),FALSE),"")</f>
        <v>Hudlice</v>
      </c>
      <c r="E44" s="41">
        <v>10</v>
      </c>
      <c r="F44" s="4"/>
      <c r="G44" s="4">
        <v>370</v>
      </c>
      <c r="H44" s="4">
        <f>IFERROR(VLOOKUP($B44,'3.kolo'!$B:$F,MATCH('3.kolo'!F$5,'3.kolo'!$B$5:$F$5,0),FALSE),"")</f>
        <v>820</v>
      </c>
      <c r="I44" s="4" t="str">
        <f>IFERROR(VLOOKUP($B44,'4.kolo'!$B:$F,MATCH('4.kolo'!F$5,'4.kolo'!$B$5:$F$5,0),FALSE),"")</f>
        <v/>
      </c>
      <c r="J44" s="4" t="str">
        <f>IFERROR(VLOOKUP($B44,'5.kolo'!$B:$F,MATCH('5.kolo'!F$5,'5.kolo'!$B$5:$F$5,0),FALSE),"")</f>
        <v/>
      </c>
      <c r="K44" s="31">
        <f t="shared" si="3"/>
        <v>595</v>
      </c>
      <c r="L44">
        <f>SUM(E44+G44)</f>
        <v>380</v>
      </c>
      <c r="M44">
        <f t="shared" si="1"/>
        <v>523.33333333333337</v>
      </c>
      <c r="N44" s="38" t="s">
        <v>201</v>
      </c>
      <c r="O44" s="18" t="s">
        <v>189</v>
      </c>
      <c r="P44">
        <v>10</v>
      </c>
    </row>
    <row r="45" spans="1:16" x14ac:dyDescent="0.25">
      <c r="A45" s="4" t="s">
        <v>119</v>
      </c>
      <c r="B45" s="8" t="s">
        <v>210</v>
      </c>
      <c r="C45" s="4">
        <f>IFERROR(VLOOKUP($B45,'seznam hráčů'!$B:$E,MATCH('seznam hráčů'!C$1,'seznam hráčů'!$B$1:$E$1,0),FALSE),"")</f>
        <v>2007</v>
      </c>
      <c r="D45" s="4" t="str">
        <f>IFERROR(VLOOKUP($B45,'seznam hráčů'!$B:$F,MATCH('seznam hráčů'!F$1,'seznam hráčů'!$B$1:$F$1,0),FALSE),"")</f>
        <v>Zdice</v>
      </c>
      <c r="E45" s="41">
        <v>10</v>
      </c>
      <c r="F45" s="4">
        <v>370</v>
      </c>
      <c r="G45" s="4">
        <v>370</v>
      </c>
      <c r="H45" s="4" t="str">
        <f>IFERROR(VLOOKUP($B45,'3.kolo'!$B:$F,MATCH('3.kolo'!F$5,'3.kolo'!$B$5:$F$5,0),FALSE),"")</f>
        <v/>
      </c>
      <c r="I45" s="4" t="str">
        <f>IFERROR(VLOOKUP($B45,'4.kolo'!$B:$F,MATCH('4.kolo'!F$5,'4.kolo'!$B$5:$F$5,0),FALSE),"")</f>
        <v/>
      </c>
      <c r="J45" s="4" t="str">
        <f>IFERROR(VLOOKUP($B45,'5.kolo'!$B:$F,MATCH('5.kolo'!F$5,'5.kolo'!$B$5:$F$5,0),FALSE),"")</f>
        <v/>
      </c>
      <c r="K45" s="31">
        <f t="shared" si="3"/>
        <v>370</v>
      </c>
      <c r="L45">
        <f t="shared" si="2"/>
        <v>380</v>
      </c>
      <c r="M45">
        <f t="shared" si="1"/>
        <v>375</v>
      </c>
      <c r="N45" s="38" t="s">
        <v>201</v>
      </c>
      <c r="O45" s="18" t="s">
        <v>189</v>
      </c>
      <c r="P45">
        <v>10</v>
      </c>
    </row>
    <row r="46" spans="1:16" x14ac:dyDescent="0.25">
      <c r="A46" s="4" t="s">
        <v>120</v>
      </c>
      <c r="B46" s="8" t="s">
        <v>211</v>
      </c>
      <c r="C46" s="4">
        <f>IFERROR(VLOOKUP($B46,'seznam hráčů'!$B:$E,MATCH('seznam hráčů'!C$1,'seznam hráčů'!$B$1:$E$1,0),FALSE),"")</f>
        <v>2006</v>
      </c>
      <c r="D46" s="4" t="str">
        <f>IFERROR(VLOOKUP($B46,'seznam hráčů'!$B:$F,MATCH('seznam hráčů'!F$1,'seznam hráčů'!$B$1:$F$1,0),FALSE),"")</f>
        <v>Lochovice</v>
      </c>
      <c r="E46" s="41"/>
      <c r="F46" s="4">
        <v>270</v>
      </c>
      <c r="G46" s="4">
        <v>330</v>
      </c>
      <c r="H46" s="4" t="str">
        <f>IFERROR(VLOOKUP($B46,'3.kolo'!$B:$F,MATCH('3.kolo'!F$5,'3.kolo'!$B$5:$F$5,0),FALSE),"")</f>
        <v/>
      </c>
      <c r="I46" s="4" t="str">
        <f>IFERROR(VLOOKUP($B46,'4.kolo'!$B:$F,MATCH('4.kolo'!F$5,'4.kolo'!$B$5:$F$5,0),FALSE),"")</f>
        <v/>
      </c>
      <c r="J46" s="4" t="str">
        <f>IFERROR(VLOOKUP($B46,'5.kolo'!$B:$F,MATCH('5.kolo'!F$5,'5.kolo'!$B$5:$F$5,0),FALSE),"")</f>
        <v/>
      </c>
      <c r="K46" s="31">
        <f t="shared" si="3"/>
        <v>300</v>
      </c>
      <c r="L46">
        <f t="shared" si="2"/>
        <v>270</v>
      </c>
      <c r="M46">
        <f t="shared" si="1"/>
        <v>300</v>
      </c>
      <c r="N46" s="38"/>
    </row>
    <row r="47" spans="1:16" x14ac:dyDescent="0.25">
      <c r="A47" s="4" t="s">
        <v>121</v>
      </c>
      <c r="B47" s="6" t="s">
        <v>212</v>
      </c>
      <c r="C47" s="4">
        <f>IFERROR(VLOOKUP($B47,'seznam hráčů'!$B:$E,MATCH('seznam hráčů'!C$1,'seznam hráčů'!$B$1:$E$1,0),FALSE),"")</f>
        <v>2006</v>
      </c>
      <c r="D47" s="4" t="str">
        <f>IFERROR(VLOOKUP($B47,'seznam hráčů'!$B:$F,MATCH('seznam hráčů'!F$1,'seznam hráčů'!$B$1:$F$1,0),FALSE),"")</f>
        <v>Lochovice</v>
      </c>
      <c r="E47" s="41"/>
      <c r="F47" s="4"/>
      <c r="G47" s="4">
        <v>280</v>
      </c>
      <c r="H47" s="4" t="str">
        <f>IFERROR(VLOOKUP($B47,'3.kolo'!$B:$F,MATCH('3.kolo'!F$5,'3.kolo'!$B$5:$F$5,0),FALSE),"")</f>
        <v/>
      </c>
      <c r="I47" s="4" t="str">
        <f>IFERROR(VLOOKUP($B47,'4.kolo'!$B:$F,MATCH('4.kolo'!F$5,'4.kolo'!$B$5:$F$5,0),FALSE),"")</f>
        <v/>
      </c>
      <c r="J47" s="4" t="str">
        <f>IFERROR(VLOOKUP($B47,'5.kolo'!$B:$F,MATCH('5.kolo'!F$5,'5.kolo'!$B$5:$F$5,0),FALSE),"")</f>
        <v/>
      </c>
      <c r="K47" s="31">
        <f t="shared" si="3"/>
        <v>280</v>
      </c>
      <c r="L47">
        <f>SUM(E47+G47)</f>
        <v>280</v>
      </c>
      <c r="M47">
        <f t="shared" si="1"/>
        <v>280</v>
      </c>
      <c r="N47" s="38"/>
    </row>
    <row r="48" spans="1:16" x14ac:dyDescent="0.25">
      <c r="A48" s="4" t="s">
        <v>122</v>
      </c>
      <c r="B48" s="6" t="s">
        <v>56</v>
      </c>
      <c r="C48" s="4">
        <f>IFERROR(VLOOKUP($B48,'seznam hráčů'!$B:$E,MATCH('seznam hráčů'!C$1,'seznam hráčů'!$B$1:$E$1,0),FALSE),"")</f>
        <v>2007</v>
      </c>
      <c r="D48" s="4" t="str">
        <f>IFERROR(VLOOKUP($B48,'seznam hráčů'!$B:$F,MATCH('seznam hráčů'!F$1,'seznam hráčů'!$B$1:$F$1,0),FALSE),"")</f>
        <v>Hudlice</v>
      </c>
      <c r="E48" s="41">
        <v>10</v>
      </c>
      <c r="F48" s="4">
        <v>300</v>
      </c>
      <c r="G48" s="4">
        <v>350</v>
      </c>
      <c r="H48" s="4">
        <f>IFERROR(VLOOKUP($B48,'3.kolo'!$B:$F,MATCH('3.kolo'!F$5,'3.kolo'!$B$5:$F$5,0),FALSE),"")</f>
        <v>580</v>
      </c>
      <c r="I48" s="4">
        <f>IFERROR(VLOOKUP($B48,'4.kolo'!$B:$F,MATCH('4.kolo'!F$5,'4.kolo'!$B$5:$F$5,0),FALSE),"")</f>
        <v>530</v>
      </c>
      <c r="J48" s="4">
        <f>IFERROR(VLOOKUP($B48,'5.kolo'!$B:$F,MATCH('5.kolo'!F$5,'5.kolo'!$B$5:$F$5,0),FALSE),"")</f>
        <v>670</v>
      </c>
      <c r="K48" s="31">
        <f t="shared" si="3"/>
        <v>486</v>
      </c>
      <c r="L48">
        <f t="shared" si="2"/>
        <v>310</v>
      </c>
      <c r="M48">
        <f t="shared" si="1"/>
        <v>488</v>
      </c>
      <c r="N48" s="38" t="s">
        <v>201</v>
      </c>
      <c r="O48" s="18" t="s">
        <v>189</v>
      </c>
      <c r="P48">
        <v>10</v>
      </c>
    </row>
    <row r="49" spans="1:16" x14ac:dyDescent="0.25">
      <c r="A49" s="4" t="s">
        <v>157</v>
      </c>
      <c r="B49" s="8" t="s">
        <v>44</v>
      </c>
      <c r="C49" s="4">
        <f>IFERROR(VLOOKUP($B49,'seznam hráčů'!$B:$E,MATCH('seznam hráčů'!C$1,'seznam hráčů'!$B$1:$E$1,0),FALSE),"")</f>
        <v>2006</v>
      </c>
      <c r="D49" s="4" t="str">
        <f>IFERROR(VLOOKUP($B49,'seznam hráčů'!$B:$F,MATCH('seznam hráčů'!F$1,'seznam hráčů'!$B$1:$F$1,0),FALSE),"")</f>
        <v>Žebrák</v>
      </c>
      <c r="E49" s="41"/>
      <c r="F49" s="4">
        <v>280</v>
      </c>
      <c r="G49" s="4"/>
      <c r="H49" s="4">
        <f>IFERROR(VLOOKUP($B49,'3.kolo'!$B:$F,MATCH('3.kolo'!F$5,'3.kolo'!$B$5:$F$5,0),FALSE),"")</f>
        <v>790</v>
      </c>
      <c r="I49" s="4">
        <f>IFERROR(VLOOKUP($B49,'4.kolo'!$B:$F,MATCH('4.kolo'!F$5,'4.kolo'!$B$5:$F$5,0),FALSE),"")</f>
        <v>790</v>
      </c>
      <c r="J49" s="4" t="str">
        <f>IFERROR(VLOOKUP($B49,'5.kolo'!$B:$F,MATCH('5.kolo'!F$5,'5.kolo'!$B$5:$F$5,0),FALSE),"")</f>
        <v/>
      </c>
      <c r="K49" s="31">
        <f t="shared" si="3"/>
        <v>620</v>
      </c>
      <c r="L49">
        <f t="shared" si="2"/>
        <v>280</v>
      </c>
      <c r="M49">
        <f t="shared" si="1"/>
        <v>620</v>
      </c>
      <c r="N49" s="38"/>
    </row>
    <row r="50" spans="1:16" x14ac:dyDescent="0.25">
      <c r="A50" s="4" t="s">
        <v>158</v>
      </c>
      <c r="B50" s="8" t="s">
        <v>41</v>
      </c>
      <c r="C50" s="4">
        <f>IFERROR(VLOOKUP($B50,'seznam hráčů'!$B:$E,MATCH('seznam hráčů'!C$1,'seznam hráčů'!$B$1:$E$1,0),FALSE),"")</f>
        <v>2006</v>
      </c>
      <c r="D50" s="4" t="str">
        <f>IFERROR(VLOOKUP($B50,'seznam hráčů'!$B:$F,MATCH('seznam hráčů'!F$1,'seznam hráčů'!$B$1:$F$1,0),FALSE),"")</f>
        <v>Olešná</v>
      </c>
      <c r="E50" s="41"/>
      <c r="F50" s="4">
        <v>250</v>
      </c>
      <c r="G50" s="4">
        <v>300</v>
      </c>
      <c r="H50" s="4">
        <f>IFERROR(VLOOKUP($B50,'3.kolo'!$B:$F,MATCH('3.kolo'!F$5,'3.kolo'!$B$5:$F$5,0),FALSE),"")</f>
        <v>670</v>
      </c>
      <c r="I50" s="4">
        <f>IFERROR(VLOOKUP($B50,'4.kolo'!$B:$F,MATCH('4.kolo'!F$5,'4.kolo'!$B$5:$F$5,0),FALSE),"")</f>
        <v>610</v>
      </c>
      <c r="J50" s="4" t="str">
        <f>IFERROR(VLOOKUP($B50,'5.kolo'!$B:$F,MATCH('5.kolo'!F$5,'5.kolo'!$B$5:$F$5,0),FALSE),"")</f>
        <v/>
      </c>
      <c r="K50" s="31">
        <f t="shared" si="3"/>
        <v>457.5</v>
      </c>
      <c r="L50">
        <f t="shared" si="2"/>
        <v>250</v>
      </c>
      <c r="M50">
        <f t="shared" si="1"/>
        <v>457.5</v>
      </c>
      <c r="N50" s="38"/>
    </row>
    <row r="51" spans="1:16" x14ac:dyDescent="0.25">
      <c r="A51" s="4" t="s">
        <v>159</v>
      </c>
      <c r="B51" s="9" t="s">
        <v>27</v>
      </c>
      <c r="C51" s="4">
        <f>IFERROR(VLOOKUP($B51,'seznam hráčů'!$B:$E,MATCH('seznam hráčů'!C$1,'seznam hráčů'!$B$1:$E$1,0),FALSE),"")</f>
        <v>2008</v>
      </c>
      <c r="D51" s="4" t="str">
        <f>IFERROR(VLOOKUP($B51,'seznam hráčů'!$B:$F,MATCH('seznam hráčů'!F$1,'seznam hráčů'!$B$1:$F$1,0),FALSE),"")</f>
        <v>Kr.Dvůr</v>
      </c>
      <c r="E51" s="41">
        <v>30</v>
      </c>
      <c r="F51" s="4">
        <v>260</v>
      </c>
      <c r="G51" s="4">
        <v>350</v>
      </c>
      <c r="H51" s="4">
        <f>IFERROR(VLOOKUP($B51,'3.kolo'!$B:$F,MATCH('3.kolo'!F$5,'3.kolo'!$B$5:$F$5,0),FALSE),"")</f>
        <v>790</v>
      </c>
      <c r="I51" s="4">
        <f>IFERROR(VLOOKUP($B51,'4.kolo'!$B:$F,MATCH('4.kolo'!F$5,'4.kolo'!$B$5:$F$5,0),FALSE),"")</f>
        <v>820</v>
      </c>
      <c r="J51" s="4" t="str">
        <f>IFERROR(VLOOKUP($B51,'5.kolo'!$B:$F,MATCH('5.kolo'!F$5,'5.kolo'!$B$5:$F$5,0),FALSE),"")</f>
        <v/>
      </c>
      <c r="K51" s="31">
        <f t="shared" si="3"/>
        <v>555</v>
      </c>
      <c r="L51">
        <f t="shared" si="2"/>
        <v>290</v>
      </c>
      <c r="M51">
        <f t="shared" si="1"/>
        <v>562.5</v>
      </c>
      <c r="N51" s="38">
        <v>5</v>
      </c>
      <c r="O51" s="18" t="s">
        <v>191</v>
      </c>
      <c r="P51">
        <v>30</v>
      </c>
    </row>
    <row r="52" spans="1:16" x14ac:dyDescent="0.25">
      <c r="A52" s="4" t="s">
        <v>213</v>
      </c>
      <c r="B52" s="6" t="s">
        <v>214</v>
      </c>
      <c r="C52" s="4">
        <f>IFERROR(VLOOKUP($B52,'seznam hráčů'!$B:$E,MATCH('seznam hráčů'!C$1,'seznam hráčů'!$B$1:$E$1,0),FALSE),"")</f>
        <v>2007</v>
      </c>
      <c r="D52" s="4" t="str">
        <f>IFERROR(VLOOKUP($B52,'seznam hráčů'!$B:$F,MATCH('seznam hráčů'!F$1,'seznam hráčů'!$B$1:$F$1,0),FALSE),"")</f>
        <v>Hudlice</v>
      </c>
      <c r="E52" s="41">
        <v>50</v>
      </c>
      <c r="F52" s="4">
        <v>290</v>
      </c>
      <c r="G52" s="4"/>
      <c r="H52" s="4" t="str">
        <f>IFERROR(VLOOKUP($B52,'3.kolo'!$B:$F,MATCH('3.kolo'!F$5,'3.kolo'!$B$5:$F$5,0),FALSE),"")</f>
        <v/>
      </c>
      <c r="I52" s="4" t="str">
        <f>IFERROR(VLOOKUP($B52,'4.kolo'!$B:$F,MATCH('4.kolo'!F$5,'4.kolo'!$B$5:$F$5,0),FALSE),"")</f>
        <v/>
      </c>
      <c r="J52" s="4" t="str">
        <f>IFERROR(VLOOKUP($B52,'5.kolo'!$B:$F,MATCH('5.kolo'!F$5,'5.kolo'!$B$5:$F$5,0),FALSE),"")</f>
        <v/>
      </c>
      <c r="K52" s="31">
        <f t="shared" si="3"/>
        <v>290</v>
      </c>
      <c r="L52">
        <f t="shared" si="2"/>
        <v>340</v>
      </c>
      <c r="M52">
        <f t="shared" si="1"/>
        <v>340</v>
      </c>
      <c r="N52" s="38">
        <v>4</v>
      </c>
      <c r="O52" s="18" t="s">
        <v>191</v>
      </c>
      <c r="P52">
        <v>50</v>
      </c>
    </row>
    <row r="53" spans="1:16" x14ac:dyDescent="0.25">
      <c r="A53" s="4" t="s">
        <v>215</v>
      </c>
      <c r="B53" s="23" t="s">
        <v>216</v>
      </c>
      <c r="C53" s="20">
        <f>IFERROR(VLOOKUP($B53,'seznam hráčů'!$B:$E,MATCH('seznam hráčů'!C$1,'seznam hráčů'!$B$1:$E$1,0),FALSE),"")</f>
        <v>2005</v>
      </c>
      <c r="D53" s="20" t="str">
        <f>IFERROR(VLOOKUP($B53,'seznam hráčů'!$B:$F,MATCH('seznam hráčů'!F$1,'seznam hráčů'!$B$1:$F$1,0),FALSE),"")</f>
        <v>Hořovice</v>
      </c>
      <c r="E53" s="41"/>
      <c r="F53" s="20"/>
      <c r="G53" s="20"/>
      <c r="H53" s="20" t="str">
        <f>IFERROR(VLOOKUP($B53,'3.kolo'!$B:$F,MATCH('3.kolo'!F$5,'3.kolo'!$B$5:$F$5,0),FALSE),"")</f>
        <v/>
      </c>
      <c r="I53" s="4" t="str">
        <f>IFERROR(VLOOKUP($B53,'4.kolo'!$B:$F,MATCH('4.kolo'!F$5,'4.kolo'!$B$5:$F$5,0),FALSE),"")</f>
        <v/>
      </c>
      <c r="J53" s="4" t="str">
        <f>IFERROR(VLOOKUP($B53,'5.kolo'!$B:$F,MATCH('5.kolo'!F$5,'5.kolo'!$B$5:$F$5,0),FALSE),"")</f>
        <v/>
      </c>
      <c r="K53" s="31" t="e">
        <f t="shared" si="3"/>
        <v>#DIV/0!</v>
      </c>
      <c r="L53" t="e">
        <f>SUM(E53+H53)</f>
        <v>#VALUE!</v>
      </c>
      <c r="M53" t="e">
        <f t="shared" si="1"/>
        <v>#VALUE!</v>
      </c>
      <c r="N53" s="38"/>
    </row>
    <row r="54" spans="1:16" x14ac:dyDescent="0.25">
      <c r="A54" s="4" t="s">
        <v>217</v>
      </c>
      <c r="B54" s="19" t="s">
        <v>37</v>
      </c>
      <c r="C54" s="20">
        <f>IFERROR(VLOOKUP($B54,'seznam hráčů'!$B:$E,MATCH('seznam hráčů'!C$1,'seznam hráčů'!$B$1:$E$1,0),FALSE),"")</f>
        <v>2007</v>
      </c>
      <c r="D54" s="20" t="str">
        <f>IFERROR(VLOOKUP($B54,'seznam hráčů'!$B:$F,MATCH('seznam hráčů'!F$1,'seznam hráčů'!$B$1:$F$1,0),FALSE),"")</f>
        <v>Praskolesy</v>
      </c>
      <c r="E54" s="41"/>
      <c r="F54" s="20"/>
      <c r="G54" s="20">
        <v>270</v>
      </c>
      <c r="H54" s="20" t="str">
        <f>IFERROR(VLOOKUP($B54,'3.kolo'!$B:$F,MATCH('3.kolo'!F$5,'3.kolo'!$B$5:$F$5,0),FALSE),"")</f>
        <v/>
      </c>
      <c r="I54" s="4" t="str">
        <f>IFERROR(VLOOKUP($B54,'4.kolo'!$B:$F,MATCH('4.kolo'!F$5,'4.kolo'!$B$5:$F$5,0),FALSE),"")</f>
        <v/>
      </c>
      <c r="J54" s="4">
        <f>IFERROR(VLOOKUP($B54,'5.kolo'!$B:$F,MATCH('5.kolo'!F$5,'5.kolo'!$B$5:$F$5,0),FALSE),"")</f>
        <v>790</v>
      </c>
      <c r="K54" s="31">
        <f t="shared" si="3"/>
        <v>530</v>
      </c>
      <c r="L54">
        <f>SUM(E54+G54)</f>
        <v>270</v>
      </c>
      <c r="M54">
        <f t="shared" si="1"/>
        <v>443.33333333333331</v>
      </c>
      <c r="N54" s="38"/>
    </row>
    <row r="55" spans="1:16" x14ac:dyDescent="0.25">
      <c r="A55" s="4" t="s">
        <v>165</v>
      </c>
      <c r="B55" s="23" t="s">
        <v>218</v>
      </c>
      <c r="C55" s="20">
        <f>IFERROR(VLOOKUP($B55,'seznam hráčů'!$B:$E,MATCH('seznam hráčů'!C$1,'seznam hráčů'!$B$1:$E$1,0),FALSE),"")</f>
        <v>2005</v>
      </c>
      <c r="D55" s="20" t="str">
        <f>IFERROR(VLOOKUP($B55,'seznam hráčů'!$B:$F,MATCH('seznam hráčů'!F$1,'seznam hráčů'!$B$1:$F$1,0),FALSE),"")</f>
        <v>Zdice</v>
      </c>
      <c r="E55" s="41"/>
      <c r="F55" s="20"/>
      <c r="G55" s="20"/>
      <c r="H55" s="20" t="str">
        <f>IFERROR(VLOOKUP($B55,'3.kolo'!$B:$F,MATCH('3.kolo'!F$5,'3.kolo'!$B$5:$F$5,0),FALSE),"")</f>
        <v/>
      </c>
      <c r="I55" s="4" t="str">
        <f>IFERROR(VLOOKUP($B55,'4.kolo'!$B:$F,MATCH('4.kolo'!F$5,'4.kolo'!$B$5:$F$5,0),FALSE),"")</f>
        <v/>
      </c>
      <c r="J55" s="4" t="str">
        <f>IFERROR(VLOOKUP($B55,'5.kolo'!$B:$F,MATCH('5.kolo'!F$5,'5.kolo'!$B$5:$F$5,0),FALSE),"")</f>
        <v/>
      </c>
      <c r="K55" s="31" t="e">
        <f t="shared" si="3"/>
        <v>#DIV/0!</v>
      </c>
      <c r="L55" t="e">
        <f>SUM(E55+H55)</f>
        <v>#VALUE!</v>
      </c>
      <c r="M55" t="e">
        <f t="shared" si="1"/>
        <v>#VALUE!</v>
      </c>
      <c r="N55" s="38"/>
    </row>
    <row r="56" spans="1:16" x14ac:dyDescent="0.25">
      <c r="A56" s="4" t="s">
        <v>166</v>
      </c>
      <c r="B56" s="10" t="s">
        <v>35</v>
      </c>
      <c r="C56" s="4">
        <f>IFERROR(VLOOKUP($B56,'seznam hráčů'!$B:$E,MATCH('seznam hráčů'!C$1,'seznam hráčů'!$B$1:$E$1,0),FALSE),"")</f>
        <v>2008</v>
      </c>
      <c r="D56" s="4" t="str">
        <f>IFERROR(VLOOKUP($B56,'seznam hráčů'!$B:$F,MATCH('seznam hráčů'!F$1,'seznam hráčů'!$B$1:$F$1,0),FALSE),"")</f>
        <v>Olešná</v>
      </c>
      <c r="E56" s="41">
        <v>10</v>
      </c>
      <c r="F56" s="4">
        <v>240</v>
      </c>
      <c r="G56" s="4">
        <v>290</v>
      </c>
      <c r="H56" s="4" t="str">
        <f>IFERROR(VLOOKUP($B56,'3.kolo'!$B:$F,MATCH('3.kolo'!F$5,'3.kolo'!$B$5:$F$5,0),FALSE),"")</f>
        <v/>
      </c>
      <c r="I56" s="4">
        <f>IFERROR(VLOOKUP($B56,'4.kolo'!$B:$F,MATCH('4.kolo'!F$5,'4.kolo'!$B$5:$F$5,0),FALSE),"")</f>
        <v>790</v>
      </c>
      <c r="J56" s="4" t="str">
        <f>IFERROR(VLOOKUP($B56,'5.kolo'!$B:$F,MATCH('5.kolo'!F$5,'5.kolo'!$B$5:$F$5,0),FALSE),"")</f>
        <v/>
      </c>
      <c r="K56" s="31">
        <f t="shared" si="3"/>
        <v>440</v>
      </c>
      <c r="L56">
        <f t="shared" si="2"/>
        <v>250</v>
      </c>
      <c r="M56">
        <f t="shared" si="1"/>
        <v>443.33333333333331</v>
      </c>
      <c r="N56" s="38" t="s">
        <v>201</v>
      </c>
      <c r="O56" s="18" t="s">
        <v>189</v>
      </c>
      <c r="P56">
        <v>10</v>
      </c>
    </row>
    <row r="57" spans="1:16" x14ac:dyDescent="0.25">
      <c r="A57" s="4" t="s">
        <v>219</v>
      </c>
      <c r="B57" s="23" t="s">
        <v>220</v>
      </c>
      <c r="C57" s="20">
        <f>IFERROR(VLOOKUP($B57,'seznam hráčů'!$B:$E,MATCH('seznam hráčů'!C$1,'seznam hráčů'!$B$1:$E$1,0),FALSE),"")</f>
        <v>2005</v>
      </c>
      <c r="D57" s="20" t="str">
        <f>IFERROR(VLOOKUP($B57,'seznam hráčů'!$B:$F,MATCH('seznam hráčů'!F$1,'seznam hráčů'!$B$1:$F$1,0),FALSE),"")</f>
        <v>Žebrák</v>
      </c>
      <c r="E57" s="41"/>
      <c r="F57" s="4"/>
      <c r="G57" s="4"/>
      <c r="H57" s="4"/>
      <c r="I57" s="4" t="str">
        <f>IFERROR(VLOOKUP($B57,'4.kolo'!$B:$F,MATCH('4.kolo'!F$5,'4.kolo'!$B$5:$F$5,0),FALSE),"")</f>
        <v/>
      </c>
      <c r="J57" s="4" t="str">
        <f>IFERROR(VLOOKUP($B57,'5.kolo'!$B:$F,MATCH('5.kolo'!F$5,'5.kolo'!$B$5:$F$5,0),FALSE),"")</f>
        <v/>
      </c>
      <c r="K57" s="31" t="e">
        <f t="shared" si="3"/>
        <v>#DIV/0!</v>
      </c>
      <c r="L57" t="e">
        <f>SUM(E57+I57)</f>
        <v>#VALUE!</v>
      </c>
      <c r="M57" t="e">
        <f t="shared" si="1"/>
        <v>#VALUE!</v>
      </c>
      <c r="N57" s="38"/>
    </row>
    <row r="58" spans="1:16" x14ac:dyDescent="0.25">
      <c r="A58" s="4" t="s">
        <v>221</v>
      </c>
      <c r="B58" s="21" t="s">
        <v>50</v>
      </c>
      <c r="C58" s="20">
        <f>IFERROR(VLOOKUP($B58,'seznam hráčů'!$B:$E,MATCH('seznam hráčů'!C$1,'seznam hráčů'!$B$1:$E$1,0),FALSE),"")</f>
        <v>2009</v>
      </c>
      <c r="D58" s="20" t="str">
        <f>IFERROR(VLOOKUP($B58,'seznam hráčů'!$B:$F,MATCH('seznam hráčů'!F$1,'seznam hráčů'!$B$1:$F$1,0),FALSE),"")</f>
        <v>Hořovice</v>
      </c>
      <c r="E58" s="41"/>
      <c r="F58" s="20"/>
      <c r="G58" s="20">
        <v>260</v>
      </c>
      <c r="H58" s="20">
        <f>IFERROR(VLOOKUP($B58,'3.kolo'!$B:$F,MATCH('3.kolo'!F$5,'3.kolo'!$B$5:$F$5,0),FALSE),"")</f>
        <v>550</v>
      </c>
      <c r="I58" s="4">
        <f>IFERROR(VLOOKUP($B58,'4.kolo'!$B:$F,MATCH('4.kolo'!F$5,'4.kolo'!$B$5:$F$5,0),FALSE),"")</f>
        <v>490</v>
      </c>
      <c r="J58" s="4">
        <f>IFERROR(VLOOKUP($B58,'5.kolo'!$B:$F,MATCH('5.kolo'!F$5,'5.kolo'!$B$5:$F$5,0),FALSE),"")</f>
        <v>430</v>
      </c>
      <c r="K58" s="31">
        <f t="shared" si="3"/>
        <v>432.5</v>
      </c>
      <c r="L58">
        <f>SUM(E58+G58)</f>
        <v>260</v>
      </c>
      <c r="M58">
        <f t="shared" si="1"/>
        <v>398</v>
      </c>
      <c r="N58" s="38"/>
    </row>
    <row r="59" spans="1:16" x14ac:dyDescent="0.25">
      <c r="A59" s="4" t="s">
        <v>168</v>
      </c>
      <c r="B59" s="19" t="s">
        <v>63</v>
      </c>
      <c r="C59" s="20">
        <f>IFERROR(VLOOKUP($B59,'seznam hráčů'!$B:$E,MATCH('seznam hráčů'!C$1,'seznam hráčů'!$B$1:$E$1,0),FALSE),"")</f>
        <v>2006</v>
      </c>
      <c r="D59" s="20" t="str">
        <f>IFERROR(VLOOKUP($B59,'seznam hráčů'!$B:$F,MATCH('seznam hráčů'!F$1,'seznam hráčů'!$B$1:$F$1,0),FALSE),"")</f>
        <v>Hořovice</v>
      </c>
      <c r="E59" s="41"/>
      <c r="F59" s="20"/>
      <c r="G59" s="20"/>
      <c r="H59" s="20" t="str">
        <f>IFERROR(VLOOKUP($B59,'3.kolo'!$B:$F,MATCH('3.kolo'!F$5,'3.kolo'!$B$5:$F$5,0),FALSE),"")</f>
        <v/>
      </c>
      <c r="I59" s="4" t="str">
        <f>IFERROR(VLOOKUP($B59,'4.kolo'!$B:$F,MATCH('4.kolo'!F$5,'4.kolo'!$B$5:$F$5,0),FALSE),"")</f>
        <v/>
      </c>
      <c r="J59" s="4">
        <f>IFERROR(VLOOKUP($B59,'5.kolo'!$B:$F,MATCH('5.kolo'!F$5,'5.kolo'!$B$5:$F$5,0),FALSE),"")</f>
        <v>640</v>
      </c>
      <c r="K59" s="31">
        <f t="shared" si="3"/>
        <v>640</v>
      </c>
      <c r="L59" t="e">
        <f>SUM(E59+H59)</f>
        <v>#VALUE!</v>
      </c>
      <c r="M59" t="e">
        <f t="shared" si="1"/>
        <v>#VALUE!</v>
      </c>
      <c r="N59" s="38"/>
    </row>
    <row r="60" spans="1:16" x14ac:dyDescent="0.25">
      <c r="A60" s="4" t="s">
        <v>222</v>
      </c>
      <c r="B60" s="19" t="s">
        <v>223</v>
      </c>
      <c r="C60" s="20">
        <f>IFERROR(VLOOKUP($B60,'seznam hráčů'!$B:$E,MATCH('seznam hráčů'!C$1,'seznam hráčů'!$B$1:$E$1,0),FALSE),"")</f>
        <v>2007</v>
      </c>
      <c r="D60" s="20" t="str">
        <f>IFERROR(VLOOKUP($B60,'seznam hráčů'!$B:$F,MATCH('seznam hráčů'!F$1,'seznam hráčů'!$B$1:$F$1,0),FALSE),"")</f>
        <v>Praskolesy</v>
      </c>
      <c r="E60" s="41"/>
      <c r="F60" s="20"/>
      <c r="G60" s="20">
        <v>250</v>
      </c>
      <c r="H60" s="20" t="str">
        <f>IFERROR(VLOOKUP($B60,'3.kolo'!$B:$F,MATCH('3.kolo'!F$5,'3.kolo'!$B$5:$F$5,0),FALSE),"")</f>
        <v/>
      </c>
      <c r="I60" s="4" t="str">
        <f>IFERROR(VLOOKUP($B60,'4.kolo'!$B:$F,MATCH('4.kolo'!F$5,'4.kolo'!$B$5:$F$5,0),FALSE),"")</f>
        <v/>
      </c>
      <c r="J60" s="4" t="str">
        <f>IFERROR(VLOOKUP($B60,'5.kolo'!$B:$F,MATCH('5.kolo'!F$5,'5.kolo'!$B$5:$F$5,0),FALSE),"")</f>
        <v/>
      </c>
      <c r="K60" s="31">
        <f t="shared" si="3"/>
        <v>250</v>
      </c>
      <c r="L60">
        <f>SUM(E60+G60)</f>
        <v>250</v>
      </c>
      <c r="M60">
        <f t="shared" si="1"/>
        <v>250</v>
      </c>
      <c r="N60" s="38"/>
    </row>
    <row r="61" spans="1:16" x14ac:dyDescent="0.25">
      <c r="A61" s="4" t="s">
        <v>224</v>
      </c>
      <c r="B61" s="19" t="s">
        <v>31</v>
      </c>
      <c r="C61" s="20">
        <f>IFERROR(VLOOKUP($B61,'seznam hráčů'!$B:$E,MATCH('seznam hráčů'!C$1,'seznam hráčů'!$B$1:$E$1,0),FALSE),"")</f>
        <v>2007</v>
      </c>
      <c r="D61" s="20" t="str">
        <f>IFERROR(VLOOKUP($B61,'seznam hráčů'!$B:$F,MATCH('seznam hráčů'!F$1,'seznam hráčů'!$B$1:$F$1,0),FALSE),"")</f>
        <v>Žebrák</v>
      </c>
      <c r="E61" s="41"/>
      <c r="F61" s="20"/>
      <c r="G61" s="20"/>
      <c r="H61" s="20">
        <f>IFERROR(VLOOKUP($B61,'3.kolo'!$B:$F,MATCH('3.kolo'!F$5,'3.kolo'!$B$5:$F$5,0),FALSE),"")</f>
        <v>940</v>
      </c>
      <c r="I61" s="4">
        <f>IFERROR(VLOOKUP($B61,'4.kolo'!$B:$F,MATCH('4.kolo'!F$5,'4.kolo'!$B$5:$F$5,0),FALSE),"")</f>
        <v>760</v>
      </c>
      <c r="J61" s="4" t="str">
        <f>IFERROR(VLOOKUP($B61,'5.kolo'!$B:$F,MATCH('5.kolo'!F$5,'5.kolo'!$B$5:$F$5,0),FALSE),"")</f>
        <v/>
      </c>
      <c r="K61" s="31">
        <f t="shared" si="3"/>
        <v>850</v>
      </c>
      <c r="L61">
        <f>SUM(E61+H61)</f>
        <v>940</v>
      </c>
      <c r="M61">
        <f t="shared" si="1"/>
        <v>880</v>
      </c>
      <c r="N61" s="38"/>
    </row>
    <row r="62" spans="1:16" x14ac:dyDescent="0.25">
      <c r="A62" s="4" t="s">
        <v>225</v>
      </c>
      <c r="B62" s="19" t="s">
        <v>48</v>
      </c>
      <c r="C62" s="20">
        <f>IFERROR(VLOOKUP($B62,'seznam hráčů'!$B:$E,MATCH('seznam hráčů'!C$1,'seznam hráčů'!$B$1:$E$1,0),FALSE),"")</f>
        <v>2007</v>
      </c>
      <c r="D62" s="20" t="str">
        <f>IFERROR(VLOOKUP($B62,'seznam hráčů'!$B:$F,MATCH('seznam hráčů'!F$1,'seznam hráčů'!$B$1:$F$1,0),FALSE),"")</f>
        <v>Žebrák</v>
      </c>
      <c r="E62" s="41"/>
      <c r="F62" s="4"/>
      <c r="G62" s="4"/>
      <c r="H62" s="4"/>
      <c r="I62" s="4" t="str">
        <f>IFERROR(VLOOKUP($B62,'4.kolo'!$B:$F,MATCH('4.kolo'!F$5,'4.kolo'!$B$5:$F$5,0),FALSE),"")</f>
        <v/>
      </c>
      <c r="J62" s="4" t="str">
        <f>IFERROR(VLOOKUP($B62,'5.kolo'!$B:$F,MATCH('5.kolo'!F$5,'5.kolo'!$B$5:$F$5,0),FALSE),"")</f>
        <v/>
      </c>
      <c r="K62" s="31" t="e">
        <f t="shared" si="3"/>
        <v>#DIV/0!</v>
      </c>
      <c r="L62" t="e">
        <f>SUM(E62+I62)</f>
        <v>#VALUE!</v>
      </c>
      <c r="M62" t="e">
        <f t="shared" si="1"/>
        <v>#VALUE!</v>
      </c>
      <c r="N62" s="38"/>
    </row>
    <row r="63" spans="1:16" x14ac:dyDescent="0.25">
      <c r="A63" s="4" t="s">
        <v>226</v>
      </c>
      <c r="B63" s="19" t="s">
        <v>65</v>
      </c>
      <c r="C63" s="20">
        <f>IFERROR(VLOOKUP($B63,'seznam hráčů'!$B:$E,MATCH('seznam hráčů'!C$1,'seznam hráčů'!$B$1:$E$1,0),FALSE),"")</f>
        <v>2006</v>
      </c>
      <c r="D63" s="20" t="str">
        <f>IFERROR(VLOOKUP($B63,'seznam hráčů'!$B:$F,MATCH('seznam hráčů'!F$1,'seznam hráčů'!$B$1:$F$1,0),FALSE),"")</f>
        <v>Praskolesy</v>
      </c>
      <c r="E63" s="41"/>
      <c r="F63" s="20"/>
      <c r="G63" s="20">
        <v>240</v>
      </c>
      <c r="H63" s="20" t="str">
        <f>IFERROR(VLOOKUP($B63,'3.kolo'!$B:$F,MATCH('3.kolo'!F$5,'3.kolo'!$B$5:$F$5,0),FALSE),"")</f>
        <v/>
      </c>
      <c r="I63" s="4" t="str">
        <f>IFERROR(VLOOKUP($B63,'4.kolo'!$B:$F,MATCH('4.kolo'!F$5,'4.kolo'!$B$5:$F$5,0),FALSE),"")</f>
        <v/>
      </c>
      <c r="J63" s="4" t="str">
        <f>IFERROR(VLOOKUP($B63,'5.kolo'!$B:$F,MATCH('5.kolo'!F$5,'5.kolo'!$B$5:$F$5,0),FALSE),"")</f>
        <v/>
      </c>
      <c r="K63" s="31">
        <f t="shared" si="3"/>
        <v>240</v>
      </c>
      <c r="L63">
        <f>SUM(E63+G63)</f>
        <v>240</v>
      </c>
      <c r="M63">
        <f t="shared" si="1"/>
        <v>240</v>
      </c>
      <c r="N63" s="38"/>
    </row>
    <row r="64" spans="1:16" x14ac:dyDescent="0.25">
      <c r="A64" s="4" t="s">
        <v>227</v>
      </c>
      <c r="B64" s="21" t="s">
        <v>228</v>
      </c>
      <c r="C64" s="20">
        <f>IFERROR(VLOOKUP($B64,'seznam hráčů'!$B:$E,MATCH('seznam hráčů'!C$1,'seznam hráčů'!$B$1:$E$1,0),FALSE),"")</f>
        <v>2010</v>
      </c>
      <c r="D64" s="20" t="str">
        <f>IFERROR(VLOOKUP($B64,'seznam hráčů'!$B:$F,MATCH('seznam hráčů'!F$1,'seznam hráčů'!$B$1:$F$1,0),FALSE),"")</f>
        <v>Broumy</v>
      </c>
      <c r="E64" s="41"/>
      <c r="F64" s="4"/>
      <c r="G64" s="4"/>
      <c r="H64" s="4"/>
      <c r="I64" s="4" t="str">
        <f>IFERROR(VLOOKUP($B64,'4.kolo'!$B:$F,MATCH('4.kolo'!F$5,'4.kolo'!$B$5:$F$5,0),FALSE),"")</f>
        <v/>
      </c>
      <c r="J64" s="4" t="str">
        <f>IFERROR(VLOOKUP($B64,'5.kolo'!$B:$F,MATCH('5.kolo'!F$5,'5.kolo'!$B$5:$F$5,0),FALSE),"")</f>
        <v/>
      </c>
      <c r="K64" s="31" t="e">
        <f t="shared" si="3"/>
        <v>#DIV/0!</v>
      </c>
      <c r="L64" t="e">
        <f>SUM(E64+I64)</f>
        <v>#VALUE!</v>
      </c>
      <c r="M64" t="e">
        <f t="shared" si="1"/>
        <v>#VALUE!</v>
      </c>
      <c r="N64" s="38"/>
    </row>
    <row r="65" spans="1:14" x14ac:dyDescent="0.25">
      <c r="A65" s="4" t="s">
        <v>229</v>
      </c>
      <c r="B65" s="22" t="s">
        <v>230</v>
      </c>
      <c r="C65" s="20">
        <f>IFERROR(VLOOKUP($B65,'seznam hráčů'!$B:$E,MATCH('seznam hráčů'!C$1,'seznam hráčů'!$B$1:$E$1,0),FALSE),"")</f>
        <v>2010</v>
      </c>
      <c r="D65" s="20" t="str">
        <f>IFERROR(VLOOKUP($B65,'seznam hráčů'!$B:$F,MATCH('seznam hráčů'!F$1,'seznam hráčů'!$B$1:$F$1,0),FALSE),"")</f>
        <v>Karlštejn</v>
      </c>
      <c r="E65" s="41"/>
      <c r="F65" s="20">
        <v>230</v>
      </c>
      <c r="G65" s="20"/>
      <c r="H65" s="20" t="str">
        <f>IFERROR(VLOOKUP($B65,'3.kolo'!$B:$F,MATCH('3.kolo'!F$5,'3.kolo'!$B$5:$F$5,0),FALSE),"")</f>
        <v/>
      </c>
      <c r="I65" s="4" t="str">
        <f>IFERROR(VLOOKUP($B65,'4.kolo'!$B:$F,MATCH('4.kolo'!F$5,'4.kolo'!$B$5:$F$5,0),FALSE),"")</f>
        <v/>
      </c>
      <c r="J65" s="4" t="str">
        <f>IFERROR(VLOOKUP($B65,'5.kolo'!$B:$F,MATCH('5.kolo'!F$5,'5.kolo'!$B$5:$F$5,0),FALSE),"")</f>
        <v/>
      </c>
      <c r="K65" s="31">
        <f t="shared" si="3"/>
        <v>230</v>
      </c>
      <c r="L65">
        <f t="shared" si="2"/>
        <v>230</v>
      </c>
      <c r="M65">
        <f t="shared" si="1"/>
        <v>230</v>
      </c>
      <c r="N65" s="38"/>
    </row>
    <row r="66" spans="1:14" x14ac:dyDescent="0.25">
      <c r="A66" s="4" t="s">
        <v>231</v>
      </c>
      <c r="B66" s="19" t="s">
        <v>232</v>
      </c>
      <c r="C66" s="20">
        <f>IFERROR(VLOOKUP($B66,'seznam hráčů'!$B:$E,MATCH('seznam hráčů'!C$1,'seznam hráčů'!$B$1:$E$1,0),FALSE),"")</f>
        <v>2007</v>
      </c>
      <c r="D66" s="20" t="str">
        <f>IFERROR(VLOOKUP($B66,'seznam hráčů'!$B:$F,MATCH('seznam hráčů'!F$1,'seznam hráčů'!$B$1:$F$1,0),FALSE),"")</f>
        <v>Praskolesy</v>
      </c>
      <c r="E66" s="20"/>
      <c r="F66" s="20"/>
      <c r="G66" s="20">
        <v>230</v>
      </c>
      <c r="H66" s="20" t="str">
        <f>IFERROR(VLOOKUP($B66,'3.kolo'!$B:$F,MATCH('3.kolo'!F$5,'3.kolo'!$B$5:$F$5,0),FALSE),"")</f>
        <v/>
      </c>
      <c r="I66" s="4" t="str">
        <f>IFERROR(VLOOKUP($B66,'4.kolo'!$B:$F,MATCH('4.kolo'!F$5,'4.kolo'!$B$5:$F$5,0),FALSE),"")</f>
        <v/>
      </c>
      <c r="J66" s="4" t="str">
        <f>IFERROR(VLOOKUP($B66,'5.kolo'!$B:$F,MATCH('5.kolo'!F$5,'5.kolo'!$B$5:$F$5,0),FALSE),"")</f>
        <v/>
      </c>
      <c r="K66" s="31">
        <f t="shared" si="3"/>
        <v>230</v>
      </c>
      <c r="L66">
        <f>SUM(E66+G66)</f>
        <v>230</v>
      </c>
      <c r="M66">
        <f t="shared" si="1"/>
        <v>230</v>
      </c>
      <c r="N66" s="38"/>
    </row>
    <row r="67" spans="1:14" x14ac:dyDescent="0.25">
      <c r="A67" s="4" t="s">
        <v>233</v>
      </c>
      <c r="B67" s="54" t="s">
        <v>234</v>
      </c>
      <c r="C67" s="20" t="str">
        <f>IFERROR(VLOOKUP($B67,'seznam hráčů'!$B:$E,MATCH('seznam hráčů'!C$1,'seznam hráčů'!$B$1:$E$1,0),FALSE),"")</f>
        <v/>
      </c>
      <c r="D67" s="20" t="str">
        <f>IFERROR(VLOOKUP($B67,'seznam hráčů'!$B:$F,MATCH('seznam hráčů'!F$1,'seznam hráčů'!$B$1:$F$1,0),FALSE),"")</f>
        <v/>
      </c>
      <c r="E67" s="20"/>
      <c r="F67" s="20"/>
      <c r="G67" s="20">
        <v>231</v>
      </c>
      <c r="H67" s="20" t="str">
        <f>IFERROR(VLOOKUP($B67,'3.kolo'!$B:$F,MATCH('3.kolo'!F$5,'3.kolo'!$B$5:$F$5,0),FALSE),"")</f>
        <v/>
      </c>
      <c r="I67" s="4" t="str">
        <f>IFERROR(VLOOKUP($B67,'4.kolo'!$B:$F,MATCH('4.kolo'!F$5,'4.kolo'!$B$5:$F$5,0),FALSE),"")</f>
        <v/>
      </c>
      <c r="J67" s="4" t="str">
        <f>IFERROR(VLOOKUP($B67,'5.kolo'!$B:$F,MATCH('5.kolo'!F$5,'5.kolo'!$B$5:$F$5,0),FALSE),"")</f>
        <v/>
      </c>
      <c r="K67" s="31">
        <f t="shared" ref="K67:K72" si="4">AVERAGE(F67:J67)</f>
        <v>231</v>
      </c>
      <c r="N67" s="38"/>
    </row>
    <row r="68" spans="1:14" x14ac:dyDescent="0.25">
      <c r="A68" s="4" t="s">
        <v>235</v>
      </c>
      <c r="B68" s="54" t="s">
        <v>74</v>
      </c>
      <c r="C68" s="20">
        <f>IFERROR(VLOOKUP($B68,'seznam hráčů'!$B:$E,MATCH('seznam hráčů'!C$1,'seznam hráčů'!$B$1:$E$1,0),FALSE),"")</f>
        <v>2007</v>
      </c>
      <c r="D68" s="20" t="str">
        <f>IFERROR(VLOOKUP($B68,'seznam hráčů'!$B:$F,MATCH('seznam hráčů'!F$1,'seznam hráčů'!$B$1:$F$1,0),FALSE),"")</f>
        <v>Žebrák</v>
      </c>
      <c r="E68" s="20"/>
      <c r="F68" s="20"/>
      <c r="G68" s="20">
        <v>232</v>
      </c>
      <c r="H68" s="20" t="str">
        <f>IFERROR(VLOOKUP($B68,'3.kolo'!$B:$F,MATCH('3.kolo'!F$5,'3.kolo'!$B$5:$F$5,0),FALSE),"")</f>
        <v/>
      </c>
      <c r="I68" s="4">
        <f>IFERROR(VLOOKUP($B68,'4.kolo'!$B:$F,MATCH('4.kolo'!F$5,'4.kolo'!$B$5:$F$5,0),FALSE),"")</f>
        <v>490</v>
      </c>
      <c r="J68" s="4">
        <f>IFERROR(VLOOKUP($B68,'5.kolo'!$B:$F,MATCH('5.kolo'!F$5,'5.kolo'!$B$5:$F$5,0),FALSE),"")</f>
        <v>530</v>
      </c>
      <c r="K68" s="31">
        <f t="shared" si="4"/>
        <v>417.33333333333331</v>
      </c>
      <c r="N68" s="38"/>
    </row>
    <row r="69" spans="1:14" x14ac:dyDescent="0.25">
      <c r="A69" s="4" t="s">
        <v>236</v>
      </c>
      <c r="B69" s="54" t="s">
        <v>76</v>
      </c>
      <c r="C69" s="20">
        <f>IFERROR(VLOOKUP($B69,'seznam hráčů'!$B:$E,MATCH('seznam hráčů'!C$1,'seznam hráčů'!$B$1:$E$1,0),FALSE),"")</f>
        <v>2008</v>
      </c>
      <c r="D69" s="20" t="str">
        <f>IFERROR(VLOOKUP($B69,'seznam hráčů'!$B:$F,MATCH('seznam hráčů'!F$1,'seznam hráčů'!$B$1:$F$1,0),FALSE),"")</f>
        <v>Kr.Dvůr</v>
      </c>
      <c r="E69" s="20"/>
      <c r="F69" s="20"/>
      <c r="G69" s="20">
        <v>233</v>
      </c>
      <c r="H69" s="20">
        <f>IFERROR(VLOOKUP($B69,'3.kolo'!$B:$F,MATCH('3.kolo'!F$5,'3.kolo'!$B$5:$F$5,0),FALSE),"")</f>
        <v>530</v>
      </c>
      <c r="I69" s="4" t="str">
        <f>IFERROR(VLOOKUP($B69,'4.kolo'!$B:$F,MATCH('4.kolo'!F$5,'4.kolo'!$B$5:$F$5,0),FALSE),"")</f>
        <v/>
      </c>
      <c r="J69" s="4">
        <f>IFERROR(VLOOKUP($B69,'5.kolo'!$B:$F,MATCH('5.kolo'!F$5,'5.kolo'!$B$5:$F$5,0),FALSE),"")</f>
        <v>550</v>
      </c>
      <c r="K69" s="31">
        <f t="shared" si="4"/>
        <v>437.66666666666669</v>
      </c>
      <c r="N69" s="38"/>
    </row>
    <row r="70" spans="1:14" x14ac:dyDescent="0.25">
      <c r="A70" s="4" t="s">
        <v>237</v>
      </c>
      <c r="B70" s="54" t="s">
        <v>78</v>
      </c>
      <c r="C70" s="20">
        <f>IFERROR(VLOOKUP($B70,'seznam hráčů'!$B:$E,MATCH('seznam hráčů'!C$1,'seznam hráčů'!$B$1:$E$1,0),FALSE),"")</f>
        <v>2009</v>
      </c>
      <c r="D70" s="20" t="str">
        <f>IFERROR(VLOOKUP($B70,'seznam hráčů'!$B:$F,MATCH('seznam hráčů'!F$1,'seznam hráčů'!$B$1:$F$1,0),FALSE),"")</f>
        <v>Kr.Dvůr</v>
      </c>
      <c r="E70" s="20"/>
      <c r="F70" s="20"/>
      <c r="G70" s="20">
        <v>234</v>
      </c>
      <c r="H70" s="20" t="str">
        <f>IFERROR(VLOOKUP($B70,'3.kolo'!$B:$F,MATCH('3.kolo'!F$5,'3.kolo'!$B$5:$F$5,0),FALSE),"")</f>
        <v/>
      </c>
      <c r="I70" s="4">
        <f>IFERROR(VLOOKUP($B70,'4.kolo'!$B:$F,MATCH('4.kolo'!F$5,'4.kolo'!$B$5:$F$5,0),FALSE),"")</f>
        <v>580</v>
      </c>
      <c r="J70" s="4">
        <f>IFERROR(VLOOKUP($B70,'5.kolo'!$B:$F,MATCH('5.kolo'!F$5,'5.kolo'!$B$5:$F$5,0),FALSE),"")</f>
        <v>760</v>
      </c>
      <c r="K70" s="31">
        <f t="shared" si="4"/>
        <v>524.66666666666663</v>
      </c>
      <c r="N70" s="38"/>
    </row>
    <row r="71" spans="1:14" x14ac:dyDescent="0.25">
      <c r="A71" s="4" t="s">
        <v>238</v>
      </c>
      <c r="B71" s="54" t="s">
        <v>80</v>
      </c>
      <c r="C71" s="20">
        <f>IFERROR(VLOOKUP($B71,'seznam hráčů'!$B:$E,MATCH('seznam hráčů'!C$1,'seznam hráčů'!$B$1:$E$1,0),FALSE),"")</f>
        <v>2012</v>
      </c>
      <c r="D71" s="20" t="str">
        <f>IFERROR(VLOOKUP($B71,'seznam hráčů'!$B:$F,MATCH('seznam hráčů'!F$1,'seznam hráčů'!$B$1:$F$1,0),FALSE),"")</f>
        <v>Praskolesy</v>
      </c>
      <c r="E71" s="20"/>
      <c r="F71" s="20"/>
      <c r="G71" s="20">
        <v>235</v>
      </c>
      <c r="H71" s="20" t="str">
        <f>IFERROR(VLOOKUP($B71,'3.kolo'!$B:$F,MATCH('3.kolo'!F$5,'3.kolo'!$B$5:$F$5,0),FALSE),"")</f>
        <v/>
      </c>
      <c r="I71" s="4" t="str">
        <f>IFERROR(VLOOKUP($B71,'4.kolo'!$B:$F,MATCH('4.kolo'!F$5,'4.kolo'!$B$5:$F$5,0),FALSE),"")</f>
        <v/>
      </c>
      <c r="J71" s="4">
        <f>IFERROR(VLOOKUP($B71,'5.kolo'!$B:$F,MATCH('5.kolo'!F$5,'5.kolo'!$B$5:$F$5,0),FALSE),"")</f>
        <v>410</v>
      </c>
      <c r="K71" s="31">
        <f t="shared" si="4"/>
        <v>322.5</v>
      </c>
      <c r="N71" s="38"/>
    </row>
    <row r="72" spans="1:14" x14ac:dyDescent="0.25">
      <c r="A72" s="4" t="s">
        <v>239</v>
      </c>
      <c r="B72" s="54" t="s">
        <v>82</v>
      </c>
      <c r="C72" s="20">
        <f>IFERROR(VLOOKUP($B72,'seznam hráčů'!$B:$E,MATCH('seznam hráčů'!C$1,'seznam hráčů'!$B$1:$E$1,0),FALSE),"")</f>
        <v>2006</v>
      </c>
      <c r="D72" s="20" t="str">
        <f>IFERROR(VLOOKUP($B72,'seznam hráčů'!$B:$F,MATCH('seznam hráčů'!F$1,'seznam hráčů'!$B$1:$F$1,0),FALSE),"")</f>
        <v>Žebrák</v>
      </c>
      <c r="E72" s="20"/>
      <c r="F72" s="20"/>
      <c r="G72" s="20">
        <v>236</v>
      </c>
      <c r="H72" s="20" t="str">
        <f>IFERROR(VLOOKUP($B72,'3.kolo'!$B:$F,MATCH('3.kolo'!F$5,'3.kolo'!$B$5:$F$5,0),FALSE),"")</f>
        <v/>
      </c>
      <c r="I72" s="4">
        <f>IFERROR(VLOOKUP($B72,'4.kolo'!$B:$F,MATCH('4.kolo'!F$5,'4.kolo'!$B$5:$F$5,0),FALSE),"")</f>
        <v>370</v>
      </c>
      <c r="J72" s="4" t="str">
        <f>IFERROR(VLOOKUP($B72,'5.kolo'!$B:$F,MATCH('5.kolo'!F$5,'5.kolo'!$B$5:$F$5,0),FALSE),"")</f>
        <v/>
      </c>
      <c r="K72" s="31">
        <f t="shared" si="4"/>
        <v>303</v>
      </c>
      <c r="N72" s="38"/>
    </row>
    <row r="73" spans="1:14" x14ac:dyDescent="0.25">
      <c r="A73" s="1"/>
      <c r="B73" s="2"/>
      <c r="C73" s="1"/>
      <c r="D73" s="2"/>
      <c r="E73" s="1"/>
      <c r="F73" s="1"/>
      <c r="G73" s="1"/>
      <c r="H73" s="1"/>
      <c r="I73" s="1"/>
      <c r="J73" s="1"/>
      <c r="K73" s="32"/>
    </row>
    <row r="74" spans="1:14" x14ac:dyDescent="0.25">
      <c r="A74" s="1"/>
      <c r="B74" s="12" t="s">
        <v>83</v>
      </c>
      <c r="C74" s="1"/>
      <c r="D74" s="2"/>
      <c r="E74" s="1"/>
      <c r="F74" s="1"/>
      <c r="G74" s="1"/>
      <c r="H74" s="1"/>
      <c r="I74" s="1"/>
      <c r="J74" s="1"/>
      <c r="K74" s="32"/>
    </row>
    <row r="75" spans="1:14" x14ac:dyDescent="0.25">
      <c r="A75" s="1"/>
    </row>
    <row r="76" spans="1:14" x14ac:dyDescent="0.25">
      <c r="B76" s="13" t="s">
        <v>84</v>
      </c>
      <c r="D76" s="14"/>
      <c r="E76" s="42"/>
    </row>
    <row r="77" spans="1:14" x14ac:dyDescent="0.25">
      <c r="B77" s="13" t="s">
        <v>85</v>
      </c>
      <c r="D77" s="15"/>
      <c r="E77" s="43"/>
    </row>
    <row r="78" spans="1:14" x14ac:dyDescent="0.25">
      <c r="B78" s="13" t="s">
        <v>86</v>
      </c>
      <c r="D78" s="8"/>
      <c r="E78" s="44"/>
    </row>
    <row r="79" spans="1:14" x14ac:dyDescent="0.25">
      <c r="B79" s="13" t="s">
        <v>87</v>
      </c>
      <c r="D79" s="10"/>
      <c r="E79" s="45"/>
    </row>
  </sheetData>
  <sortState xmlns:xlrd2="http://schemas.microsoft.com/office/spreadsheetml/2017/richdata2" ref="B5:P66">
    <sortCondition descending="1" ref="K5:K66"/>
  </sortState>
  <mergeCells count="2">
    <mergeCell ref="A1:K2"/>
    <mergeCell ref="A3:K3"/>
  </mergeCells>
  <phoneticPr fontId="8" type="noConversion"/>
  <conditionalFormatting sqref="K1:K1048576">
    <cfRule type="duplicateValues" dxfId="163" priority="1"/>
  </conditionalFormatting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60"/>
  <sheetViews>
    <sheetView workbookViewId="0">
      <selection activeCell="M37" sqref="M37:M44"/>
    </sheetView>
  </sheetViews>
  <sheetFormatPr defaultRowHeight="15" x14ac:dyDescent="0.25"/>
  <cols>
    <col min="1" max="1" width="8.42578125" customWidth="1"/>
    <col min="2" max="2" width="21.140625" customWidth="1"/>
    <col min="3" max="3" width="6.5703125" customWidth="1"/>
    <col min="4" max="4" width="9.140625" customWidth="1"/>
    <col min="5" max="5" width="11.7109375" customWidth="1"/>
    <col min="6" max="6" width="5.85546875" style="18" customWidth="1"/>
    <col min="7" max="12" width="7.140625" customWidth="1"/>
    <col min="13" max="13" width="9.140625" customWidth="1"/>
    <col min="14" max="14" width="12.42578125" style="18" customWidth="1"/>
    <col min="15" max="15" width="10.140625" style="18" customWidth="1"/>
    <col min="16" max="16" width="9.140625" style="18"/>
    <col min="17" max="17" width="8.85546875" style="18"/>
    <col min="18" max="18" width="9.140625" style="18"/>
    <col min="20" max="20" width="4.85546875" customWidth="1"/>
  </cols>
  <sheetData>
    <row r="1" spans="1:28" ht="14.45" customHeight="1" x14ac:dyDescent="0.25">
      <c r="A1" s="104" t="s">
        <v>169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77"/>
    </row>
    <row r="2" spans="1:28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78"/>
    </row>
    <row r="3" spans="1:28" ht="14.45" customHeight="1" x14ac:dyDescent="0.25">
      <c r="A3" s="113" t="s">
        <v>240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79"/>
      <c r="Q3" s="98"/>
      <c r="R3" s="98"/>
      <c r="S3" s="98"/>
    </row>
    <row r="4" spans="1:28" x14ac:dyDescent="0.25">
      <c r="A4" s="48" t="s">
        <v>2</v>
      </c>
      <c r="B4" s="48" t="s">
        <v>124</v>
      </c>
      <c r="C4" s="48" t="s">
        <v>5</v>
      </c>
      <c r="D4" s="96" t="s">
        <v>241</v>
      </c>
      <c r="E4" s="48" t="s">
        <v>4</v>
      </c>
      <c r="F4" s="48" t="s">
        <v>242</v>
      </c>
      <c r="G4" s="48" t="s">
        <v>125</v>
      </c>
      <c r="H4" s="48" t="s">
        <v>126</v>
      </c>
      <c r="I4" s="48" t="s">
        <v>127</v>
      </c>
      <c r="J4" s="48" t="s">
        <v>128</v>
      </c>
      <c r="K4" s="46" t="s">
        <v>129</v>
      </c>
      <c r="L4" s="46" t="s">
        <v>130</v>
      </c>
      <c r="M4" s="46" t="s">
        <v>7</v>
      </c>
      <c r="N4" s="52" t="s">
        <v>243</v>
      </c>
      <c r="O4" s="52" t="s">
        <v>244</v>
      </c>
      <c r="P4" s="97" t="s">
        <v>318</v>
      </c>
    </row>
    <row r="5" spans="1:28" x14ac:dyDescent="0.25">
      <c r="A5" s="31">
        <v>1</v>
      </c>
      <c r="B5" s="51" t="s">
        <v>10</v>
      </c>
      <c r="C5" s="88">
        <f>IFERROR(VLOOKUP($B5,'seznam hráčů'!$B:$E,MATCH('seznam hráčů'!C$1,'seznam hráčů'!$B$1:$E$1,0),FALSE),"")</f>
        <v>2007</v>
      </c>
      <c r="D5" s="76" t="str">
        <f>IF(C5&lt;MIN('věkové kategorie'!$A$3:$A$8),"",IFERROR(INDEX('věkové kategorie'!$C$3:$C$8,MATCH(C5,'věkové kategorie'!$B$3:$B$8,-1)),""))</f>
        <v>stž</v>
      </c>
      <c r="E5" s="4" t="str">
        <f>IFERROR(VLOOKUP($B5,'seznam hráčů'!$B:$F,MATCH('seznam hráčů'!F$1,'seznam hráčů'!$B$1:$F$1,0),FALSE),"")</f>
        <v>Olešná</v>
      </c>
      <c r="F5" s="41">
        <v>100</v>
      </c>
      <c r="G5" s="4">
        <f>IFERROR(VLOOKUP($B5,'1.kolo'!$B:$F,MATCH('1.kolo'!F$5,'1.kolo'!$B$5:$F$5,0),FALSE),"")</f>
        <v>1000</v>
      </c>
      <c r="H5" s="4">
        <f>IFERROR(VLOOKUP($B5,'2.kolo'!$B:$F,MATCH('2.kolo'!F$5,'2.kolo'!$B$5:$F$5,0),FALSE),"")</f>
        <v>1000</v>
      </c>
      <c r="I5" s="4">
        <f>IFERROR(VLOOKUP($B5,'3.kolo'!$B:$F,MATCH('3.kolo'!F$5,'3.kolo'!$B$5:$F$5,0),FALSE),"")</f>
        <v>1000</v>
      </c>
      <c r="J5" s="4">
        <f>IFERROR(VLOOKUP($B5,'4.kolo'!$B:$F,MATCH('4.kolo'!F$5,'4.kolo'!$B$5:$F$5,0),FALSE),"")</f>
        <v>1000</v>
      </c>
      <c r="K5" s="4">
        <f>IFERROR(VLOOKUP($B5,'5.kolo'!$B:$F,MATCH('5.kolo'!F$5,'5.kolo'!$B$5:$F$5,0),FALSE),"")</f>
        <v>1000</v>
      </c>
      <c r="L5" s="4">
        <f>IFERROR(VLOOKUP($B5,'6.kolo'!$B:$F,MATCH('6.kolo'!F$5,'6.kolo'!$B$5:$F$5,0),FALSE),"")</f>
        <v>1000</v>
      </c>
      <c r="M5" s="31">
        <f>SUM(F5:L5)/O5</f>
        <v>1016.6666666666666</v>
      </c>
      <c r="N5" s="95">
        <f>AVERAGE(G5:L5)</f>
        <v>1000</v>
      </c>
      <c r="O5" s="18">
        <f>COUNT(G5:L5)</f>
        <v>6</v>
      </c>
      <c r="P5" s="18" t="s">
        <v>319</v>
      </c>
      <c r="Q5" s="95"/>
      <c r="U5" s="12"/>
    </row>
    <row r="6" spans="1:28" x14ac:dyDescent="0.25">
      <c r="A6" s="31">
        <v>2</v>
      </c>
      <c r="B6" s="51" t="s">
        <v>91</v>
      </c>
      <c r="C6" s="88">
        <f>IFERROR(VLOOKUP($B6,'seznam hráčů'!$B:$E,MATCH('seznam hráčů'!C$1,'seznam hráčů'!$B$1:$E$1,0),FALSE),"")</f>
        <v>2010</v>
      </c>
      <c r="D6" s="76" t="str">
        <f>IF(C6&lt;MIN('věkové kategorie'!$A$3:$A$8),"",IFERROR(INDEX('věkové kategorie'!$C$3:$C$8,MATCH(C6,'věkové kategorie'!$B$3:$B$8,-1)),""))</f>
        <v>mlž</v>
      </c>
      <c r="E6" s="4" t="str">
        <f>IFERROR(VLOOKUP($B6,'seznam hráčů'!$B:$F,MATCH('seznam hráčů'!F$1,'seznam hráčů'!$B$1:$F$1,0),FALSE),"")</f>
        <v>Záluží</v>
      </c>
      <c r="F6" s="41">
        <v>100</v>
      </c>
      <c r="G6" s="4" t="str">
        <f>IFERROR(VLOOKUP($B6,'1.kolo'!$B:$F,MATCH('1.kolo'!F$5,'1.kolo'!$B$5:$F$5,0),FALSE),"")</f>
        <v/>
      </c>
      <c r="H6" s="4">
        <f>IFERROR(VLOOKUP($B6,'2.kolo'!$B:$F,MATCH('2.kolo'!F$5,'2.kolo'!$B$5:$F$5,0),FALSE),"")</f>
        <v>970</v>
      </c>
      <c r="I6" s="4" t="str">
        <f>IFERROR(VLOOKUP($B6,'3.kolo'!$B:$F,MATCH('3.kolo'!F$5,'3.kolo'!$B$5:$F$5,0),FALSE),"")</f>
        <v/>
      </c>
      <c r="J6" s="4" t="str">
        <f>IFERROR(VLOOKUP($B6,'4.kolo'!$B:$F,MATCH('4.kolo'!F$5,'4.kolo'!$B$5:$F$5,0),FALSE),"")</f>
        <v/>
      </c>
      <c r="K6" s="4">
        <f>IFERROR(VLOOKUP($B6,'5.kolo'!$B:$F,MATCH('5.kolo'!F$5,'5.kolo'!$B$5:$F$5,0),FALSE),"")</f>
        <v>970</v>
      </c>
      <c r="L6" s="4">
        <f>IFERROR(VLOOKUP($B6,'6.kolo'!$B:$F,MATCH('6.kolo'!F$5,'6.kolo'!$B$5:$F$5,0),FALSE),"")</f>
        <v>940</v>
      </c>
      <c r="M6" s="31">
        <f>SUM(F6:L6)/O6</f>
        <v>993.33333333333337</v>
      </c>
      <c r="N6" s="95">
        <f>AVERAGE(G6:L6)</f>
        <v>960</v>
      </c>
      <c r="O6" s="18">
        <f>COUNT(G6:L6)</f>
        <v>3</v>
      </c>
      <c r="P6" s="18" t="s">
        <v>319</v>
      </c>
      <c r="Q6" s="40"/>
      <c r="U6" s="12" t="s">
        <v>173</v>
      </c>
      <c r="V6" s="12" t="s">
        <v>174</v>
      </c>
    </row>
    <row r="7" spans="1:28" x14ac:dyDescent="0.25">
      <c r="A7" s="31">
        <v>4</v>
      </c>
      <c r="B7" s="51" t="s">
        <v>16</v>
      </c>
      <c r="C7" s="88">
        <f>IFERROR(VLOOKUP($B7,'seznam hráčů'!$B:$E,MATCH('seznam hráčů'!C$1,'seznam hráčů'!$B$1:$E$1,0),FALSE),"")</f>
        <v>2006</v>
      </c>
      <c r="D7" s="25" t="str">
        <f>IF(C7&lt;MIN('věkové kategorie'!$A$3:$A$8),"",IFERROR(INDEX('věkové kategorie'!$C$3:$C$8,MATCH(C7,'věkové kategorie'!$B$3:$B$8,-1)),""))</f>
        <v>dor</v>
      </c>
      <c r="E7" s="4" t="str">
        <f>IFERROR(VLOOKUP($B7,'seznam hráčů'!$B:$F,MATCH('seznam hráčů'!F$1,'seznam hráčů'!$B$1:$F$1,0),FALSE),"")</f>
        <v>Žebrák</v>
      </c>
      <c r="F7" s="41">
        <v>50</v>
      </c>
      <c r="G7" s="4">
        <f>IFERROR(VLOOKUP($B7,'1.kolo'!$B:$F,MATCH('1.kolo'!F$5,'1.kolo'!$B$5:$F$5,0),FALSE),"")</f>
        <v>910</v>
      </c>
      <c r="H7" s="4">
        <f>IFERROR(VLOOKUP($B7,'2.kolo'!$B:$F,MATCH('2.kolo'!F$5,'2.kolo'!$B$5:$F$5,0),FALSE),"")</f>
        <v>850</v>
      </c>
      <c r="I7" s="4">
        <f>IFERROR(VLOOKUP($B7,'3.kolo'!$B:$F,MATCH('3.kolo'!F$5,'3.kolo'!$B$5:$F$5,0),FALSE),"")</f>
        <v>910</v>
      </c>
      <c r="J7" s="4">
        <f>IFERROR(VLOOKUP($B7,'4.kolo'!$B:$F,MATCH('4.kolo'!F$5,'4.kolo'!$B$5:$F$5,0),FALSE),"")</f>
        <v>970</v>
      </c>
      <c r="K7" s="4">
        <f>IFERROR(VLOOKUP($B7,'5.kolo'!$B:$F,MATCH('5.kolo'!F$5,'5.kolo'!$B$5:$F$5,0),FALSE),"")</f>
        <v>940</v>
      </c>
      <c r="L7" s="4" t="str">
        <f>IFERROR(VLOOKUP($B7,'6.kolo'!$B:$F,MATCH('6.kolo'!F$5,'6.kolo'!$B$5:$F$5,0),FALSE),"")</f>
        <v/>
      </c>
      <c r="M7" s="31">
        <f>SUM(F7:L7)/O7</f>
        <v>926</v>
      </c>
      <c r="N7" s="95">
        <f>AVERAGE(G7:L7)</f>
        <v>916</v>
      </c>
      <c r="O7" s="18">
        <f>COUNT(G7:L7)</f>
        <v>5</v>
      </c>
      <c r="P7" s="18" t="s">
        <v>319</v>
      </c>
      <c r="U7" s="40"/>
      <c r="X7" s="89"/>
      <c r="Y7" s="90"/>
      <c r="Z7" s="89"/>
      <c r="AA7" s="89"/>
      <c r="AB7" s="89"/>
    </row>
    <row r="8" spans="1:28" x14ac:dyDescent="0.25">
      <c r="A8" s="31">
        <v>5</v>
      </c>
      <c r="B8" s="51" t="s">
        <v>18</v>
      </c>
      <c r="C8" s="88">
        <f>IFERROR(VLOOKUP($B8,'seznam hráčů'!$B:$E,MATCH('seznam hráčů'!C$1,'seznam hráčů'!$B$1:$E$1,0),FALSE),"")</f>
        <v>2008</v>
      </c>
      <c r="D8" s="25" t="str">
        <f>IF(C8&lt;MIN('věkové kategorie'!$A$3:$A$8),"",IFERROR(INDEX('věkové kategorie'!$C$3:$C$8,MATCH(C8,'věkové kategorie'!$B$3:$B$8,-1)),""))</f>
        <v>stž</v>
      </c>
      <c r="E8" s="4" t="str">
        <f>IFERROR(VLOOKUP($B8,'seznam hráčů'!$B:$F,MATCH('seznam hráčů'!F$1,'seznam hráčů'!$B$1:$F$1,0),FALSE),"")</f>
        <v>Olešná</v>
      </c>
      <c r="F8" s="41">
        <v>60</v>
      </c>
      <c r="G8" s="4">
        <f>IFERROR(VLOOKUP($B8,'1.kolo'!$B:$F,MATCH('1.kolo'!F$5,'1.kolo'!$B$5:$F$5,0),FALSE),"")</f>
        <v>880</v>
      </c>
      <c r="H8" s="4">
        <f>IFERROR(VLOOKUP($B8,'2.kolo'!$B:$F,MATCH('2.kolo'!F$5,'2.kolo'!$B$5:$F$5,0),FALSE),"")</f>
        <v>940</v>
      </c>
      <c r="I8" s="4" t="str">
        <f>IFERROR(VLOOKUP($B8,'3.kolo'!$B:$F,MATCH('3.kolo'!F$5,'3.kolo'!$B$5:$F$5,0),FALSE),"")</f>
        <v/>
      </c>
      <c r="J8" s="4">
        <f>IFERROR(VLOOKUP($B8,'4.kolo'!$B:$F,MATCH('4.kolo'!F$5,'4.kolo'!$B$5:$F$5,0),FALSE),"")</f>
        <v>820</v>
      </c>
      <c r="K8" s="4" t="str">
        <f>IFERROR(VLOOKUP($B8,'5.kolo'!$B:$F,MATCH('5.kolo'!F$5,'5.kolo'!$B$5:$F$5,0),FALSE),"")</f>
        <v/>
      </c>
      <c r="L8" s="4">
        <f>IFERROR(VLOOKUP($B8,'6.kolo'!$B:$F,MATCH('6.kolo'!F$5,'6.kolo'!$B$5:$F$5,0),FALSE),"")</f>
        <v>910</v>
      </c>
      <c r="M8" s="31">
        <f>SUM(F8:L8)/O8</f>
        <v>902.5</v>
      </c>
      <c r="N8" s="95">
        <f>AVERAGE(G8:L8)</f>
        <v>887.5</v>
      </c>
      <c r="O8" s="18">
        <f>COUNT(G8:L8)</f>
        <v>4</v>
      </c>
      <c r="P8" s="18" t="s">
        <v>319</v>
      </c>
      <c r="U8" s="18"/>
      <c r="X8" s="89"/>
      <c r="Y8" s="89"/>
      <c r="Z8" s="89"/>
      <c r="AA8" s="89"/>
      <c r="AB8" s="89"/>
    </row>
    <row r="9" spans="1:28" x14ac:dyDescent="0.25">
      <c r="A9" s="31">
        <v>6</v>
      </c>
      <c r="B9" s="51" t="s">
        <v>14</v>
      </c>
      <c r="C9" s="88">
        <f>IFERROR(VLOOKUP($B9,'seznam hráčů'!$B:$E,MATCH('seznam hráčů'!C$1,'seznam hráčů'!$B$1:$E$1,0),FALSE),"")</f>
        <v>2006</v>
      </c>
      <c r="D9" s="76" t="str">
        <f>IF(C9&lt;MIN('věkové kategorie'!$A$3:$A$8),"",IFERROR(INDEX('věkové kategorie'!$C$3:$C$8,MATCH(C9,'věkové kategorie'!$B$3:$B$8,-1)),""))</f>
        <v>dor</v>
      </c>
      <c r="E9" s="4" t="str">
        <f>IFERROR(VLOOKUP($B9,'seznam hráčů'!$B:$F,MATCH('seznam hráčů'!F$1,'seznam hráčů'!$B$1:$F$1,0),FALSE),"")</f>
        <v>Hudlice</v>
      </c>
      <c r="F9" s="41">
        <v>60</v>
      </c>
      <c r="G9" s="4">
        <f>IFERROR(VLOOKUP($B9,'1.kolo'!$B:$F,MATCH('1.kolo'!F$5,'1.kolo'!$B$5:$F$5,0),FALSE),"")</f>
        <v>940</v>
      </c>
      <c r="H9" s="4">
        <f>IFERROR(VLOOKUP($B9,'2.kolo'!$B:$F,MATCH('2.kolo'!F$5,'2.kolo'!$B$5:$F$5,0),FALSE),"")</f>
        <v>820</v>
      </c>
      <c r="I9" s="4" t="str">
        <f>IFERROR(VLOOKUP($B9,'3.kolo'!$B:$F,MATCH('3.kolo'!F$5,'3.kolo'!$B$5:$F$5,0),FALSE),"")</f>
        <v/>
      </c>
      <c r="J9" s="4">
        <f>IFERROR(VLOOKUP($B9,'4.kolo'!$B:$F,MATCH('4.kolo'!F$5,'4.kolo'!$B$5:$F$5,0),FALSE),"")</f>
        <v>880</v>
      </c>
      <c r="K9" s="4" t="str">
        <f>IFERROR(VLOOKUP($B9,'5.kolo'!$B:$F,MATCH('5.kolo'!F$5,'5.kolo'!$B$5:$F$5,0),FALSE),"")</f>
        <v/>
      </c>
      <c r="L9" s="4">
        <f>IFERROR(VLOOKUP($B9,'6.kolo'!$B:$F,MATCH('6.kolo'!F$5,'6.kolo'!$B$5:$F$5,0),FALSE),"")</f>
        <v>850</v>
      </c>
      <c r="M9" s="31">
        <f>SUM(F9:L9)/O9</f>
        <v>887.5</v>
      </c>
      <c r="N9" s="95">
        <f>AVERAGE(G9:L9)</f>
        <v>872.5</v>
      </c>
      <c r="O9" s="18">
        <f>COUNT(G9:L9)</f>
        <v>4</v>
      </c>
      <c r="P9" s="18" t="s">
        <v>319</v>
      </c>
      <c r="U9" s="40"/>
      <c r="X9" s="87"/>
      <c r="Y9" s="86"/>
      <c r="Z9" s="91"/>
      <c r="AA9" s="89"/>
      <c r="AB9" s="87"/>
    </row>
    <row r="10" spans="1:28" x14ac:dyDescent="0.25">
      <c r="A10" s="31">
        <v>7</v>
      </c>
      <c r="B10" s="51" t="s">
        <v>22</v>
      </c>
      <c r="C10" s="88">
        <f>IFERROR(VLOOKUP($B10,'seznam hráčů'!$B:$E,MATCH('seznam hráčů'!C$1,'seznam hráčů'!$B$1:$E$1,0),FALSE),"")</f>
        <v>2006</v>
      </c>
      <c r="D10" s="25" t="str">
        <f>IF(C10&lt;MIN('věkové kategorie'!$A$3:$A$8),"",IFERROR(INDEX('věkové kategorie'!$C$3:$C$8,MATCH(C10,'věkové kategorie'!$B$3:$B$8,-1)),""))</f>
        <v>dor</v>
      </c>
      <c r="E10" s="4" t="str">
        <f>IFERROR(VLOOKUP($B10,'seznam hráčů'!$B:$F,MATCH('seznam hráčů'!F$1,'seznam hráčů'!$B$1:$F$1,0),FALSE),"")</f>
        <v>Hudlice</v>
      </c>
      <c r="F10" s="41">
        <v>60</v>
      </c>
      <c r="G10" s="4">
        <f>IFERROR(VLOOKUP($B10,'1.kolo'!$B:$F,MATCH('1.kolo'!F$5,'1.kolo'!$B$5:$F$5,0),FALSE),"")</f>
        <v>820</v>
      </c>
      <c r="H10" s="4" t="str">
        <f>IFERROR(VLOOKUP($B10,'2.kolo'!$B:$F,MATCH('2.kolo'!F$5,'2.kolo'!$B$5:$F$5,0),FALSE),"")</f>
        <v/>
      </c>
      <c r="I10" s="4">
        <f>IFERROR(VLOOKUP($B10,'3.kolo'!$B:$F,MATCH('3.kolo'!F$5,'3.kolo'!$B$5:$F$5,0),FALSE),"")</f>
        <v>850</v>
      </c>
      <c r="J10" s="4">
        <f>IFERROR(VLOOKUP($B10,'4.kolo'!$B:$F,MATCH('4.kolo'!F$5,'4.kolo'!$B$5:$F$5,0),FALSE),"")</f>
        <v>850</v>
      </c>
      <c r="K10" s="4">
        <f>IFERROR(VLOOKUP($B10,'5.kolo'!$B:$F,MATCH('5.kolo'!F$5,'5.kolo'!$B$5:$F$5,0),FALSE),"")</f>
        <v>910</v>
      </c>
      <c r="L10" s="4">
        <f>IFERROR(VLOOKUP($B10,'6.kolo'!$B:$F,MATCH('6.kolo'!F$5,'6.kolo'!$B$5:$F$5,0),FALSE),"")</f>
        <v>820</v>
      </c>
      <c r="M10" s="31">
        <f>SUM(F10:L10)/O10</f>
        <v>862</v>
      </c>
      <c r="N10" s="95">
        <f>AVERAGE(G10:L10)</f>
        <v>850</v>
      </c>
      <c r="O10" s="18">
        <f>COUNT(G10:L10)</f>
        <v>5</v>
      </c>
      <c r="P10" s="18" t="s">
        <v>319</v>
      </c>
      <c r="U10" s="18"/>
      <c r="X10" s="87"/>
      <c r="Y10" s="86"/>
      <c r="Z10" s="87"/>
      <c r="AA10" s="89"/>
      <c r="AB10" s="87"/>
    </row>
    <row r="11" spans="1:28" x14ac:dyDescent="0.25">
      <c r="A11" s="31">
        <v>8</v>
      </c>
      <c r="B11" s="51" t="s">
        <v>29</v>
      </c>
      <c r="C11" s="88">
        <f>IFERROR(VLOOKUP($B11,'seznam hráčů'!$B:$E,MATCH('seznam hráčů'!C$1,'seznam hráčů'!$B$1:$E$1,0),FALSE),"")</f>
        <v>2006</v>
      </c>
      <c r="D11" s="76" t="str">
        <f>IF(C11&lt;MIN('věkové kategorie'!$A$3:$A$8),"",IFERROR(INDEX('věkové kategorie'!$C$3:$C$8,MATCH(C11,'věkové kategorie'!$B$3:$B$8,-1)),""))</f>
        <v>dor</v>
      </c>
      <c r="E11" s="4" t="str">
        <f>IFERROR(VLOOKUP($B11,'seznam hráčů'!$B:$F,MATCH('seznam hráčů'!F$1,'seznam hráčů'!$B$1:$F$1,0),FALSE),"")</f>
        <v>Hudlice</v>
      </c>
      <c r="F11" s="41">
        <v>30</v>
      </c>
      <c r="G11" s="4">
        <f>IFERROR(VLOOKUP($B11,'1.kolo'!$B:$F,MATCH('1.kolo'!F$5,'1.kolo'!$B$5:$F$5,0),FALSE),"")</f>
        <v>790</v>
      </c>
      <c r="H11" s="4">
        <f>IFERROR(VLOOKUP($B11,'2.kolo'!$B:$F,MATCH('2.kolo'!F$5,'2.kolo'!$B$5:$F$5,0),FALSE),"")</f>
        <v>910</v>
      </c>
      <c r="I11" s="4">
        <f>IFERROR(VLOOKUP($B11,'3.kolo'!$B:$F,MATCH('3.kolo'!F$5,'3.kolo'!$B$5:$F$5,0),FALSE),"")</f>
        <v>880</v>
      </c>
      <c r="J11" s="4">
        <f>IFERROR(VLOOKUP($B11,'4.kolo'!$B:$F,MATCH('4.kolo'!F$5,'4.kolo'!$B$5:$F$5,0),FALSE),"")</f>
        <v>730</v>
      </c>
      <c r="K11" s="4">
        <f>IFERROR(VLOOKUP($B11,'5.kolo'!$B:$F,MATCH('5.kolo'!F$5,'5.kolo'!$B$5:$F$5,0),FALSE),"")</f>
        <v>880</v>
      </c>
      <c r="L11" s="4">
        <f>IFERROR(VLOOKUP($B11,'6.kolo'!$B:$F,MATCH('6.kolo'!F$5,'6.kolo'!$B$5:$F$5,0),FALSE),"")</f>
        <v>880</v>
      </c>
      <c r="M11" s="31">
        <f>SUM(F11:L11)/O11</f>
        <v>850</v>
      </c>
      <c r="N11" s="95">
        <f>AVERAGE(G11:L11)</f>
        <v>845</v>
      </c>
      <c r="O11" s="18">
        <f>COUNT(G11:L11)</f>
        <v>6</v>
      </c>
      <c r="P11" s="18" t="s">
        <v>319</v>
      </c>
      <c r="U11" s="18"/>
      <c r="X11" s="87"/>
      <c r="Y11" s="86"/>
      <c r="Z11" s="87"/>
      <c r="AA11" s="89"/>
      <c r="AB11" s="87"/>
    </row>
    <row r="12" spans="1:28" x14ac:dyDescent="0.25">
      <c r="A12" s="31">
        <v>9</v>
      </c>
      <c r="B12" s="51" t="s">
        <v>31</v>
      </c>
      <c r="C12" s="88">
        <f>IFERROR(VLOOKUP($B12,'seznam hráčů'!$B:$E,MATCH('seznam hráčů'!C$1,'seznam hráčů'!$B$1:$E$1,0),FALSE),"")</f>
        <v>2007</v>
      </c>
      <c r="D12" s="25" t="str">
        <f>IF(C12&lt;MIN('věkové kategorie'!$A$3:$A$8),"",IFERROR(INDEX('věkové kategorie'!$C$3:$C$8,MATCH(C12,'věkové kategorie'!$B$3:$B$8,-1)),""))</f>
        <v>stž</v>
      </c>
      <c r="E12" s="4" t="str">
        <f>IFERROR(VLOOKUP($B12,'seznam hráčů'!$B:$F,MATCH('seznam hráčů'!F$1,'seznam hráčů'!$B$1:$F$1,0),FALSE),"")</f>
        <v>Žebrák</v>
      </c>
      <c r="F12" s="41">
        <v>80</v>
      </c>
      <c r="G12" s="4">
        <f>IFERROR(VLOOKUP($B12,'1.kolo'!$B:$F,MATCH('1.kolo'!F$5,'1.kolo'!$B$5:$F$5,0),FALSE),"")</f>
        <v>760</v>
      </c>
      <c r="H12" s="4">
        <f>IFERROR(VLOOKUP($B12,'2.kolo'!$B:$F,MATCH('2.kolo'!F$5,'2.kolo'!$B$5:$F$5,0),FALSE),"")</f>
        <v>790</v>
      </c>
      <c r="I12" s="4">
        <f>IFERROR(VLOOKUP($B12,'3.kolo'!$B:$F,MATCH('3.kolo'!F$5,'3.kolo'!$B$5:$F$5,0),FALSE),"")</f>
        <v>940</v>
      </c>
      <c r="J12" s="4">
        <f>IFERROR(VLOOKUP($B12,'4.kolo'!$B:$F,MATCH('4.kolo'!F$5,'4.kolo'!$B$5:$F$5,0),FALSE),"")</f>
        <v>760</v>
      </c>
      <c r="K12" s="4" t="str">
        <f>IFERROR(VLOOKUP($B12,'5.kolo'!$B:$F,MATCH('5.kolo'!F$5,'5.kolo'!$B$5:$F$5,0),FALSE),"")</f>
        <v/>
      </c>
      <c r="L12" s="4" t="str">
        <f>IFERROR(VLOOKUP($B12,'6.kolo'!$B:$F,MATCH('6.kolo'!F$5,'6.kolo'!$B$5:$F$5,0),FALSE),"")</f>
        <v/>
      </c>
      <c r="M12" s="31">
        <f>SUM(F12:L12)/O12</f>
        <v>832.5</v>
      </c>
      <c r="N12" s="95">
        <f>AVERAGE(G12:L12)</f>
        <v>812.5</v>
      </c>
      <c r="O12" s="18">
        <f>COUNT(G12:L12)</f>
        <v>4</v>
      </c>
      <c r="P12" s="18" t="s">
        <v>319</v>
      </c>
      <c r="X12" s="87"/>
      <c r="Y12" s="86"/>
      <c r="Z12" s="87"/>
      <c r="AA12" s="89"/>
      <c r="AB12" s="87"/>
    </row>
    <row r="13" spans="1:28" x14ac:dyDescent="0.25">
      <c r="A13" s="31">
        <v>10</v>
      </c>
      <c r="B13" s="51" t="s">
        <v>27</v>
      </c>
      <c r="C13" s="88">
        <f>IFERROR(VLOOKUP($B13,'seznam hráčů'!$B:$E,MATCH('seznam hráčů'!C$1,'seznam hráčů'!$B$1:$E$1,0),FALSE),"")</f>
        <v>2008</v>
      </c>
      <c r="D13" s="76" t="str">
        <f>IF(C13&lt;MIN('věkové kategorie'!$A$3:$A$8),"",IFERROR(INDEX('věkové kategorie'!$C$3:$C$8,MATCH(C13,'věkové kategorie'!$B$3:$B$8,-1)),""))</f>
        <v>stž</v>
      </c>
      <c r="E13" s="4" t="str">
        <f>IFERROR(VLOOKUP($B13,'seznam hráčů'!$B:$F,MATCH('seznam hráčů'!F$1,'seznam hráčů'!$B$1:$F$1,0),FALSE),"")</f>
        <v>Kr.Dvůr</v>
      </c>
      <c r="F13" s="41"/>
      <c r="G13" s="4">
        <f>IFERROR(VLOOKUP($B13,'1.kolo'!$B:$F,MATCH('1.kolo'!F$5,'1.kolo'!$B$5:$F$5,0),FALSE),"")</f>
        <v>820</v>
      </c>
      <c r="H13" s="4">
        <f>IFERROR(VLOOKUP($B13,'2.kolo'!$B:$F,MATCH('2.kolo'!F$5,'2.kolo'!$B$5:$F$5,0),FALSE),"")</f>
        <v>880</v>
      </c>
      <c r="I13" s="4">
        <f>IFERROR(VLOOKUP($B13,'3.kolo'!$B:$F,MATCH('3.kolo'!F$5,'3.kolo'!$B$5:$F$5,0),FALSE),"")</f>
        <v>790</v>
      </c>
      <c r="J13" s="4">
        <f>IFERROR(VLOOKUP($B13,'4.kolo'!$B:$F,MATCH('4.kolo'!F$5,'4.kolo'!$B$5:$F$5,0),FALSE),"")</f>
        <v>820</v>
      </c>
      <c r="K13" s="4" t="str">
        <f>IFERROR(VLOOKUP($B13,'5.kolo'!$B:$F,MATCH('5.kolo'!F$5,'5.kolo'!$B$5:$F$5,0),FALSE),"")</f>
        <v/>
      </c>
      <c r="L13" s="4" t="str">
        <f>IFERROR(VLOOKUP($B13,'6.kolo'!$B:$F,MATCH('6.kolo'!F$5,'6.kolo'!$B$5:$F$5,0),FALSE),"")</f>
        <v/>
      </c>
      <c r="M13" s="31">
        <f>SUM(F13:L13)/O13</f>
        <v>827.5</v>
      </c>
      <c r="N13" s="95">
        <f>AVERAGE(G13:L13)</f>
        <v>827.5</v>
      </c>
      <c r="O13" s="18">
        <f>COUNT(G13:L13)</f>
        <v>4</v>
      </c>
      <c r="X13" s="87"/>
      <c r="Y13" s="86"/>
      <c r="Z13" s="87"/>
      <c r="AA13" s="89"/>
      <c r="AB13" s="87"/>
    </row>
    <row r="14" spans="1:28" x14ac:dyDescent="0.25">
      <c r="A14" s="31">
        <v>11</v>
      </c>
      <c r="B14" s="51" t="s">
        <v>20</v>
      </c>
      <c r="C14" s="88">
        <f>IFERROR(VLOOKUP($B14,'seznam hráčů'!$B:$E,MATCH('seznam hráčů'!C$1,'seznam hráčů'!$B$1:$E$1,0),FALSE),"")</f>
        <v>2007</v>
      </c>
      <c r="D14" s="76" t="str">
        <f>IF(C14&lt;MIN('věkové kategorie'!$A$3:$A$8),"",IFERROR(INDEX('věkové kategorie'!$C$3:$C$8,MATCH(C14,'věkové kategorie'!$B$3:$B$8,-1)),""))</f>
        <v>stž</v>
      </c>
      <c r="E14" s="4" t="str">
        <f>IFERROR(VLOOKUP($B14,'seznam hráčů'!$B:$F,MATCH('seznam hráčů'!F$1,'seznam hráčů'!$B$1:$F$1,0),FALSE),"")</f>
        <v>Zdice</v>
      </c>
      <c r="F14" s="41">
        <v>50</v>
      </c>
      <c r="G14" s="4">
        <f>IFERROR(VLOOKUP($B14,'1.kolo'!$B:$F,MATCH('1.kolo'!F$5,'1.kolo'!$B$5:$F$5,0),FALSE),"")</f>
        <v>850</v>
      </c>
      <c r="H14" s="4">
        <f>IFERROR(VLOOKUP($B14,'2.kolo'!$B:$F,MATCH('2.kolo'!F$5,'2.kolo'!$B$5:$F$5,0),FALSE),"")</f>
        <v>790</v>
      </c>
      <c r="I14" s="4">
        <f>IFERROR(VLOOKUP($B14,'3.kolo'!$B:$F,MATCH('3.kolo'!F$5,'3.kolo'!$B$5:$F$5,0),FALSE),"")</f>
        <v>760</v>
      </c>
      <c r="J14" s="4" t="str">
        <f>IFERROR(VLOOKUP($B14,'4.kolo'!$B:$F,MATCH('4.kolo'!F$5,'4.kolo'!$B$5:$F$5,0),FALSE),"")</f>
        <v/>
      </c>
      <c r="K14" s="4">
        <f>IFERROR(VLOOKUP($B14,'5.kolo'!$B:$F,MATCH('5.kolo'!F$5,'5.kolo'!$B$5:$F$5,0),FALSE),"")</f>
        <v>850</v>
      </c>
      <c r="L14" s="4">
        <f>IFERROR(VLOOKUP($B14,'6.kolo'!$B:$F,MATCH('6.kolo'!F$5,'6.kolo'!$B$5:$F$5,0),FALSE),"")</f>
        <v>760</v>
      </c>
      <c r="M14" s="31">
        <f>SUM(F14:L14)/O14</f>
        <v>812</v>
      </c>
      <c r="N14" s="95">
        <f>AVERAGE(G14:L14)</f>
        <v>802</v>
      </c>
      <c r="O14" s="18">
        <f>COUNT(G14:L14)</f>
        <v>5</v>
      </c>
      <c r="P14" s="18" t="s">
        <v>319</v>
      </c>
      <c r="X14" s="87"/>
      <c r="Y14" s="86"/>
      <c r="Z14" s="87"/>
      <c r="AA14" s="89"/>
      <c r="AB14" s="87"/>
    </row>
    <row r="15" spans="1:28" x14ac:dyDescent="0.25">
      <c r="A15" s="31">
        <v>12</v>
      </c>
      <c r="B15" s="51" t="s">
        <v>35</v>
      </c>
      <c r="C15" s="88">
        <f>IFERROR(VLOOKUP($B15,'seznam hráčů'!$B:$E,MATCH('seznam hráčů'!C$1,'seznam hráčů'!$B$1:$E$1,0),FALSE),"")</f>
        <v>2008</v>
      </c>
      <c r="D15" s="25" t="str">
        <f>IF(C15&lt;MIN('věkové kategorie'!$A$3:$A$8),"",IFERROR(INDEX('věkové kategorie'!$C$3:$C$8,MATCH(C15,'věkové kategorie'!$B$3:$B$8,-1)),""))</f>
        <v>stž</v>
      </c>
      <c r="E15" s="4" t="str">
        <f>IFERROR(VLOOKUP($B15,'seznam hráčů'!$B:$F,MATCH('seznam hráčů'!F$1,'seznam hráčů'!$B$1:$F$1,0),FALSE),"")</f>
        <v>Olešná</v>
      </c>
      <c r="F15" s="41"/>
      <c r="G15" s="4">
        <f>IFERROR(VLOOKUP($B15,'1.kolo'!$B:$F,MATCH('1.kolo'!F$5,'1.kolo'!$B$5:$F$5,0),FALSE),"")</f>
        <v>700</v>
      </c>
      <c r="H15" s="4">
        <f>IFERROR(VLOOKUP($B15,'2.kolo'!$B:$F,MATCH('2.kolo'!F$5,'2.kolo'!$B$5:$F$5,0),FALSE),"")</f>
        <v>820</v>
      </c>
      <c r="I15" s="4" t="str">
        <f>IFERROR(VLOOKUP($B15,'3.kolo'!$B:$F,MATCH('3.kolo'!F$5,'3.kolo'!$B$5:$F$5,0),FALSE),"")</f>
        <v/>
      </c>
      <c r="J15" s="4">
        <f>IFERROR(VLOOKUP($B15,'4.kolo'!$B:$F,MATCH('4.kolo'!F$5,'4.kolo'!$B$5:$F$5,0),FALSE),"")</f>
        <v>790</v>
      </c>
      <c r="K15" s="4" t="str">
        <f>IFERROR(VLOOKUP($B15,'5.kolo'!$B:$F,MATCH('5.kolo'!F$5,'5.kolo'!$B$5:$F$5,0),FALSE),"")</f>
        <v/>
      </c>
      <c r="L15" s="4">
        <f>IFERROR(VLOOKUP($B15,'6.kolo'!$B:$F,MATCH('6.kolo'!F$5,'6.kolo'!$B$5:$F$5,0),FALSE),"")</f>
        <v>820</v>
      </c>
      <c r="M15" s="31">
        <f>SUM(F15:L15)/O15</f>
        <v>782.5</v>
      </c>
      <c r="N15" s="95">
        <f>AVERAGE(G15:L15)</f>
        <v>782.5</v>
      </c>
      <c r="O15" s="18">
        <f>COUNT(G15:L15)</f>
        <v>4</v>
      </c>
      <c r="X15" s="87"/>
      <c r="Y15" s="86"/>
      <c r="Z15" s="87"/>
      <c r="AA15" s="89"/>
      <c r="AB15" s="87"/>
    </row>
    <row r="16" spans="1:28" x14ac:dyDescent="0.25">
      <c r="A16" s="31">
        <v>15</v>
      </c>
      <c r="B16" s="51" t="s">
        <v>326</v>
      </c>
      <c r="C16" s="88">
        <f>IFERROR(VLOOKUP($B16,'seznam hráčů'!$B:$E,MATCH('seznam hráčů'!C$1,'seznam hráčů'!$B$1:$E$1,0),FALSE),"")</f>
        <v>2010</v>
      </c>
      <c r="D16" s="76" t="str">
        <f>IF(C16&lt;MIN('věkové kategorie'!$A$3:$A$8),"",IFERROR(INDEX('věkové kategorie'!$C$3:$C$8,MATCH(C16,'věkové kategorie'!$B$3:$B$8,-1)),""))</f>
        <v>mlž</v>
      </c>
      <c r="E16" s="4" t="str">
        <f>IFERROR(VLOOKUP($B16,'seznam hráčů'!$B:$F,MATCH('seznam hráčů'!F$1,'seznam hráčů'!$B$1:$F$1,0),FALSE),"")</f>
        <v>Kr.Dvůr</v>
      </c>
      <c r="F16" s="41">
        <v>60</v>
      </c>
      <c r="G16" s="4">
        <f>IFERROR(VLOOKUP($B16,'1.kolo'!$B:$F,MATCH('1.kolo'!F$5,'1.kolo'!$B$5:$F$5,0),FALSE),"")</f>
        <v>640</v>
      </c>
      <c r="H16" s="4">
        <f>IFERROR(VLOOKUP($B16,'2.kolo'!$B:$F,MATCH('2.kolo'!F$5,'2.kolo'!$B$5:$F$5,0),FALSE),"")</f>
        <v>610</v>
      </c>
      <c r="I16" s="4" t="str">
        <f>IFERROR(VLOOKUP($B16,'3.kolo'!$B:$F,MATCH('3.kolo'!F$5,'3.kolo'!$B$5:$F$5,0),FALSE),"")</f>
        <v/>
      </c>
      <c r="J16" s="4">
        <f>IFERROR(VLOOKUP($B16,'4.kolo'!$B:$F,MATCH('4.kolo'!F$5,'4.kolo'!$B$5:$F$5,0),FALSE),"")</f>
        <v>700</v>
      </c>
      <c r="K16" s="4">
        <f>IFERROR(VLOOKUP($B16,'5.kolo'!$B:$F,MATCH('5.kolo'!F$5,'5.kolo'!$B$5:$F$5,0),FALSE),"")</f>
        <v>820</v>
      </c>
      <c r="L16" s="4">
        <f>IFERROR(VLOOKUP($B16,'6.kolo'!$B:$F,MATCH('6.kolo'!F$5,'6.kolo'!$B$5:$F$5,0),FALSE),"")</f>
        <v>790</v>
      </c>
      <c r="M16" s="31">
        <f>SUM(F16:L16)/O16</f>
        <v>724</v>
      </c>
      <c r="N16" s="95">
        <f>AVERAGE(G16:L16)</f>
        <v>712</v>
      </c>
      <c r="O16" s="18">
        <f>COUNT(G16:L16)</f>
        <v>5</v>
      </c>
      <c r="P16" s="18" t="s">
        <v>319</v>
      </c>
    </row>
    <row r="17" spans="1:16" x14ac:dyDescent="0.25">
      <c r="A17" s="31">
        <v>16</v>
      </c>
      <c r="B17" s="51" t="s">
        <v>61</v>
      </c>
      <c r="C17" s="88">
        <f>IFERROR(VLOOKUP($B17,'seznam hráčů'!$B:$E,MATCH('seznam hráčů'!C$1,'seznam hráčů'!$B$1:$E$1,0),FALSE),"")</f>
        <v>2008</v>
      </c>
      <c r="D17" s="25" t="str">
        <f>IF(C17&lt;MIN('věkové kategorie'!$A$3:$A$8),"",IFERROR(INDEX('věkové kategorie'!$C$3:$C$8,MATCH(C17,'věkové kategorie'!$B$3:$B$8,-1)),""))</f>
        <v>stž</v>
      </c>
      <c r="E17" s="4" t="str">
        <f>IFERROR(VLOOKUP($B17,'seznam hráčů'!$B:$F,MATCH('seznam hráčů'!F$1,'seznam hráčů'!$B$1:$F$1,0),FALSE),"")</f>
        <v>Hudlice</v>
      </c>
      <c r="F17" s="41">
        <v>60</v>
      </c>
      <c r="G17" s="4">
        <f>IFERROR(VLOOKUP($B17,'1.kolo'!$B:$F,MATCH('1.kolo'!F$5,'1.kolo'!$B$5:$F$5,0),FALSE),"")</f>
        <v>470</v>
      </c>
      <c r="H17" s="4">
        <f>IFERROR(VLOOKUP($B17,'2.kolo'!$B:$F,MATCH('2.kolo'!F$5,'2.kolo'!$B$5:$F$5,0),FALSE),"")</f>
        <v>580</v>
      </c>
      <c r="I17" s="4">
        <f>IFERROR(VLOOKUP($B17,'3.kolo'!$B:$F,MATCH('3.kolo'!F$5,'3.kolo'!$B$5:$F$5,0),FALSE),"")</f>
        <v>640</v>
      </c>
      <c r="J17" s="4">
        <f>IFERROR(VLOOKUP($B17,'4.kolo'!$B:$F,MATCH('4.kolo'!F$5,'4.kolo'!$B$5:$F$5,0),FALSE),"")</f>
        <v>670</v>
      </c>
      <c r="K17" s="4">
        <f>IFERROR(VLOOKUP($B17,'5.kolo'!$B:$F,MATCH('5.kolo'!F$5,'5.kolo'!$B$5:$F$5,0),FALSE),"")</f>
        <v>820</v>
      </c>
      <c r="L17" s="4">
        <f>IFERROR(VLOOKUP($B17,'6.kolo'!$B:$F,MATCH('6.kolo'!F$5,'6.kolo'!$B$5:$F$5,0),FALSE),"")</f>
        <v>790</v>
      </c>
      <c r="M17" s="31">
        <f>SUM(F17:L17)/O17</f>
        <v>671.66666666666663</v>
      </c>
      <c r="N17" s="95">
        <f>AVERAGE(G17:L17)</f>
        <v>661.66666666666663</v>
      </c>
      <c r="O17" s="18">
        <f>COUNT(G17:L17)</f>
        <v>6</v>
      </c>
      <c r="P17" s="18" t="s">
        <v>319</v>
      </c>
    </row>
    <row r="18" spans="1:16" x14ac:dyDescent="0.25">
      <c r="A18" s="31">
        <v>19</v>
      </c>
      <c r="B18" s="13" t="s">
        <v>46</v>
      </c>
      <c r="C18" s="88">
        <f>IFERROR(VLOOKUP($B18,'seznam hráčů'!$B:$E,MATCH('seznam hráčů'!C$1,'seznam hráčů'!$B$1:$E$1,0),FALSE),"")</f>
        <v>2009</v>
      </c>
      <c r="D18" s="76" t="str">
        <f>IF(C18&lt;MIN('věkové kategorie'!$A$3:$A$8),"",IFERROR(INDEX('věkové kategorie'!$C$3:$C$8,MATCH(C18,'věkové kategorie'!$B$3:$B$8,-1)),""))</f>
        <v>mlž</v>
      </c>
      <c r="E18" s="4" t="str">
        <f>IFERROR(VLOOKUP($B18,'seznam hráčů'!$B:$F,MATCH('seznam hráčů'!F$1,'seznam hráčů'!$B$1:$F$1,0),FALSE),"")</f>
        <v>Libomyšl</v>
      </c>
      <c r="F18" s="41">
        <v>30</v>
      </c>
      <c r="G18" s="4">
        <f>IFERROR(VLOOKUP($B18,'1.kolo'!$B:$F,MATCH('1.kolo'!F$5,'1.kolo'!$B$5:$F$5,0),FALSE),"")</f>
        <v>610</v>
      </c>
      <c r="H18" s="4">
        <f>IFERROR(VLOOKUP($B18,'2.kolo'!$B:$F,MATCH('2.kolo'!F$5,'2.kolo'!$B$5:$F$5,0),FALSE),"")</f>
        <v>670</v>
      </c>
      <c r="I18" s="4">
        <f>IFERROR(VLOOKUP($B18,'3.kolo'!$B:$F,MATCH('3.kolo'!F$5,'3.kolo'!$B$5:$F$5,0),FALSE),"")</f>
        <v>730</v>
      </c>
      <c r="J18" s="4">
        <f>IFERROR(VLOOKUP($B18,'4.kolo'!$B:$F,MATCH('4.kolo'!F$5,'4.kolo'!$B$5:$F$5,0),FALSE),"")</f>
        <v>610</v>
      </c>
      <c r="K18" s="4">
        <f>IFERROR(VLOOKUP($B18,'5.kolo'!$B:$F,MATCH('5.kolo'!F$5,'5.kolo'!$B$5:$F$5,0),FALSE),"")</f>
        <v>580</v>
      </c>
      <c r="L18" s="4" t="str">
        <f>IFERROR(VLOOKUP($B18,'6.kolo'!$B:$F,MATCH('6.kolo'!F$5,'6.kolo'!$B$5:$F$5,0),FALSE),"")</f>
        <v/>
      </c>
      <c r="M18" s="31">
        <f>SUM(F18:L18)/O18</f>
        <v>646</v>
      </c>
      <c r="N18" s="95">
        <f>AVERAGE(G18:L18)</f>
        <v>640</v>
      </c>
      <c r="O18" s="18">
        <f>COUNT(G18:L18)</f>
        <v>5</v>
      </c>
      <c r="P18" s="18" t="s">
        <v>319</v>
      </c>
    </row>
    <row r="19" spans="1:16" x14ac:dyDescent="0.25">
      <c r="A19" s="31">
        <v>21</v>
      </c>
      <c r="B19" s="13" t="s">
        <v>41</v>
      </c>
      <c r="C19" s="88">
        <f>IFERROR(VLOOKUP($B19,'seznam hráčů'!$B:$E,MATCH('seznam hráčů'!C$1,'seznam hráčů'!$B$1:$E$1,0),FALSE),"")</f>
        <v>2006</v>
      </c>
      <c r="D19" s="76" t="str">
        <f>IF(C19&lt;MIN('věkové kategorie'!$A$3:$A$8),"",IFERROR(INDEX('věkové kategorie'!$C$3:$C$8,MATCH(C19,'věkové kategorie'!$B$3:$B$8,-1)),""))</f>
        <v>dor</v>
      </c>
      <c r="E19" s="4" t="str">
        <f>IFERROR(VLOOKUP($B19,'seznam hráčů'!$B:$F,MATCH('seznam hráčů'!F$1,'seznam hráčů'!$B$1:$F$1,0),FALSE),"")</f>
        <v>Olešná</v>
      </c>
      <c r="F19" s="41">
        <v>30</v>
      </c>
      <c r="G19" s="4">
        <f>IFERROR(VLOOKUP($B19,'1.kolo'!$B:$F,MATCH('1.kolo'!F$5,'1.kolo'!$B$5:$F$5,0),FALSE),"")</f>
        <v>610</v>
      </c>
      <c r="H19" s="4">
        <f>IFERROR(VLOOKUP($B19,'2.kolo'!$B:$F,MATCH('2.kolo'!F$5,'2.kolo'!$B$5:$F$5,0),FALSE),"")</f>
        <v>550</v>
      </c>
      <c r="I19" s="4">
        <f>IFERROR(VLOOKUP($B19,'3.kolo'!$B:$F,MATCH('3.kolo'!F$5,'3.kolo'!$B$5:$F$5,0),FALSE),"")</f>
        <v>670</v>
      </c>
      <c r="J19" s="4">
        <f>IFERROR(VLOOKUP($B19,'4.kolo'!$B:$F,MATCH('4.kolo'!F$5,'4.kolo'!$B$5:$F$5,0),FALSE),"")</f>
        <v>610</v>
      </c>
      <c r="K19" s="4" t="str">
        <f>IFERROR(VLOOKUP($B19,'5.kolo'!$B:$F,MATCH('5.kolo'!F$5,'5.kolo'!$B$5:$F$5,0),FALSE),"")</f>
        <v/>
      </c>
      <c r="L19" s="4">
        <f>IFERROR(VLOOKUP($B19,'6.kolo'!$B:$F,MATCH('6.kolo'!F$5,'6.kolo'!$B$5:$F$5,0),FALSE),"")</f>
        <v>640</v>
      </c>
      <c r="M19" s="31">
        <f>SUM(F19:L19)/O19</f>
        <v>622</v>
      </c>
      <c r="N19" s="95">
        <f>AVERAGE(G19:L19)</f>
        <v>616</v>
      </c>
      <c r="O19" s="18">
        <f>COUNT(G19:L19)</f>
        <v>5</v>
      </c>
      <c r="P19" s="18" t="s">
        <v>319</v>
      </c>
    </row>
    <row r="20" spans="1:16" x14ac:dyDescent="0.25">
      <c r="A20" s="31">
        <v>22</v>
      </c>
      <c r="B20" s="13" t="s">
        <v>72</v>
      </c>
      <c r="C20" s="88">
        <f>IFERROR(VLOOKUP($B20,'seznam hráčů'!$B:$E,MATCH('seznam hráčů'!C$1,'seznam hráčů'!$B$1:$E$1,0),FALSE),"")</f>
        <v>2009</v>
      </c>
      <c r="D20" s="76" t="str">
        <f>IF(C20&lt;MIN('věkové kategorie'!$A$3:$A$8),"",IFERROR(INDEX('věkové kategorie'!$C$3:$C$8,MATCH(C20,'věkové kategorie'!$B$3:$B$8,-1)),""))</f>
        <v>mlž</v>
      </c>
      <c r="E20" s="4" t="str">
        <f>IFERROR(VLOOKUP($B20,'seznam hráčů'!$B:$F,MATCH('seznam hráčů'!F$1,'seznam hráčů'!$B$1:$F$1,0),FALSE),"")</f>
        <v>Kr.Dvůr</v>
      </c>
      <c r="F20" s="41">
        <v>80</v>
      </c>
      <c r="G20" s="4">
        <f>IFERROR(VLOOKUP($B20,'1.kolo'!$B:$F,MATCH('1.kolo'!F$5,'1.kolo'!$B$5:$F$5,0),FALSE),"")</f>
        <v>370</v>
      </c>
      <c r="H20" s="4">
        <f>IFERROR(VLOOKUP($B20,'2.kolo'!$B:$F,MATCH('2.kolo'!F$5,'2.kolo'!$B$5:$F$5,0),FALSE),"")</f>
        <v>490</v>
      </c>
      <c r="I20" s="4" t="str">
        <f>IFERROR(VLOOKUP($B20,'3.kolo'!$B:$F,MATCH('3.kolo'!F$5,'3.kolo'!$B$5:$F$5,0),FALSE),"")</f>
        <v/>
      </c>
      <c r="J20" s="4">
        <f>IFERROR(VLOOKUP($B20,'4.kolo'!$B:$F,MATCH('4.kolo'!F$5,'4.kolo'!$B$5:$F$5,0),FALSE),"")</f>
        <v>640</v>
      </c>
      <c r="K20" s="4">
        <f>IFERROR(VLOOKUP($B20,'5.kolo'!$B:$F,MATCH('5.kolo'!F$5,'5.kolo'!$B$5:$F$5,0),FALSE),"")</f>
        <v>790</v>
      </c>
      <c r="L20" s="4" t="str">
        <f>IFERROR(VLOOKUP($B20,'6.kolo'!$B:$F,MATCH('6.kolo'!F$5,'6.kolo'!$B$5:$F$5,0),FALSE),"")</f>
        <v/>
      </c>
      <c r="M20" s="31">
        <f>SUM(F20:L20)/O20</f>
        <v>592.5</v>
      </c>
      <c r="N20" s="95">
        <f>AVERAGE(G20:L20)</f>
        <v>572.5</v>
      </c>
      <c r="O20" s="18">
        <f>COUNT(G20:L20)</f>
        <v>4</v>
      </c>
      <c r="P20" s="18" t="s">
        <v>319</v>
      </c>
    </row>
    <row r="21" spans="1:16" x14ac:dyDescent="0.25">
      <c r="A21" s="31">
        <v>23</v>
      </c>
      <c r="B21" s="51" t="s">
        <v>67</v>
      </c>
      <c r="C21" s="88">
        <f>IFERROR(VLOOKUP($B21,'seznam hráčů'!$B:$E,MATCH('seznam hráčů'!C$1,'seznam hráčů'!$B$1:$E$1,0),FALSE),"")</f>
        <v>2010</v>
      </c>
      <c r="D21" s="25" t="str">
        <f>IF(C21&lt;MIN('věkové kategorie'!$A$3:$A$8),"",IFERROR(INDEX('věkové kategorie'!$C$3:$C$8,MATCH(C21,'věkové kategorie'!$B$3:$B$8,-1)),""))</f>
        <v>mlž</v>
      </c>
      <c r="E21" s="4" t="str">
        <f>IFERROR(VLOOKUP($B21,'seznam hráčů'!$B:$F,MATCH('seznam hráčů'!F$1,'seznam hráčů'!$B$1:$F$1,0),FALSE),"")</f>
        <v>Hořovice</v>
      </c>
      <c r="F21" s="41"/>
      <c r="G21" s="4">
        <f>IFERROR(VLOOKUP($B21,'1.kolo'!$B:$F,MATCH('1.kolo'!F$5,'1.kolo'!$B$5:$F$5,0),FALSE),"")</f>
        <v>410</v>
      </c>
      <c r="H21" s="4">
        <f>IFERROR(VLOOKUP($B21,'2.kolo'!$B:$F,MATCH('2.kolo'!F$5,'2.kolo'!$B$5:$F$5,0),FALSE),"")</f>
        <v>530</v>
      </c>
      <c r="I21" s="4">
        <f>IFERROR(VLOOKUP($B21,'3.kolo'!$B:$F,MATCH('3.kolo'!F$5,'3.kolo'!$B$5:$F$5,0),FALSE),"")</f>
        <v>610</v>
      </c>
      <c r="J21" s="4">
        <f>IFERROR(VLOOKUP($B21,'4.kolo'!$B:$F,MATCH('4.kolo'!F$5,'4.kolo'!$B$5:$F$5,0),FALSE),"")</f>
        <v>640</v>
      </c>
      <c r="K21" s="4">
        <f>IFERROR(VLOOKUP($B21,'5.kolo'!$B:$F,MATCH('5.kolo'!F$5,'5.kolo'!$B$5:$F$5,0),FALSE),"")</f>
        <v>640</v>
      </c>
      <c r="L21" s="4">
        <f>IFERROR(VLOOKUP($B21,'6.kolo'!$B:$F,MATCH('6.kolo'!F$5,'6.kolo'!$B$5:$F$5,0),FALSE),"")</f>
        <v>700</v>
      </c>
      <c r="M21" s="31">
        <f>SUM(F21:L21)/O21</f>
        <v>588.33333333333337</v>
      </c>
      <c r="N21" s="95">
        <f>AVERAGE(G21:L21)</f>
        <v>588.33333333333337</v>
      </c>
      <c r="O21" s="18">
        <f>COUNT(G21:L21)</f>
        <v>6</v>
      </c>
    </row>
    <row r="22" spans="1:16" x14ac:dyDescent="0.25">
      <c r="A22" s="31">
        <v>24</v>
      </c>
      <c r="B22" s="51" t="s">
        <v>99</v>
      </c>
      <c r="C22" s="88">
        <f>IFERROR(VLOOKUP($B22,'seznam hráčů'!$B:$E,MATCH('seznam hráčů'!C$1,'seznam hráčů'!$B$1:$E$1,0),FALSE),"")</f>
        <v>2010</v>
      </c>
      <c r="D22" s="25" t="str">
        <f>IF(C22&lt;MIN('věkové kategorie'!$A$3:$A$8),"",IFERROR(INDEX('věkové kategorie'!$C$3:$C$8,MATCH(C22,'věkové kategorie'!$B$3:$B$8,-1)),""))</f>
        <v>mlž</v>
      </c>
      <c r="E22" s="4" t="str">
        <f>IFERROR(VLOOKUP($B22,'seznam hráčů'!$B:$F,MATCH('seznam hráčů'!F$1,'seznam hráčů'!$B$1:$F$1,0),FALSE),"")</f>
        <v>Zdice</v>
      </c>
      <c r="F22" s="41"/>
      <c r="G22" s="4" t="str">
        <f>IFERROR(VLOOKUP($B22,'1.kolo'!$B:$F,MATCH('1.kolo'!F$5,'1.kolo'!$B$5:$F$5,0),FALSE),"")</f>
        <v/>
      </c>
      <c r="H22" s="4" t="str">
        <f>IFERROR(VLOOKUP($B22,'2.kolo'!$B:$F,MATCH('2.kolo'!F$5,'2.kolo'!$B$5:$F$5,0),FALSE),"")</f>
        <v/>
      </c>
      <c r="I22" s="4">
        <f>IFERROR(VLOOKUP($B22,'3.kolo'!$B:$F,MATCH('3.kolo'!F$5,'3.kolo'!$B$5:$F$5,0),FALSE),"")</f>
        <v>450</v>
      </c>
      <c r="J22" s="4">
        <f>IFERROR(VLOOKUP($B22,'4.kolo'!$B:$F,MATCH('4.kolo'!F$5,'4.kolo'!$B$5:$F$5,0),FALSE),"")</f>
        <v>510</v>
      </c>
      <c r="K22" s="4">
        <f>IFERROR(VLOOKUP($B22,'5.kolo'!$B:$F,MATCH('5.kolo'!F$5,'5.kolo'!$B$5:$F$5,0),FALSE),"")</f>
        <v>700</v>
      </c>
      <c r="L22" s="4">
        <f>IFERROR(VLOOKUP($B22,'6.kolo'!$B:$F,MATCH('6.kolo'!F$5,'6.kolo'!$B$5:$F$5,0),FALSE),"")</f>
        <v>610</v>
      </c>
      <c r="M22" s="31">
        <f>SUM(F22:L22)/O22</f>
        <v>567.5</v>
      </c>
      <c r="N22" s="95">
        <f>AVERAGE(G22:L22)</f>
        <v>567.5</v>
      </c>
      <c r="O22" s="18">
        <f>COUNT(G22:L22)</f>
        <v>4</v>
      </c>
    </row>
    <row r="23" spans="1:16" x14ac:dyDescent="0.25">
      <c r="A23" s="31">
        <v>25</v>
      </c>
      <c r="B23" s="51" t="s">
        <v>50</v>
      </c>
      <c r="C23" s="88">
        <f>IFERROR(VLOOKUP($B23,'seznam hráčů'!$B:$E,MATCH('seznam hráčů'!C$1,'seznam hráčů'!$B$1:$E$1,0),FALSE),"")</f>
        <v>2009</v>
      </c>
      <c r="D23" s="25" t="str">
        <f>IF(C23&lt;MIN('věkové kategorie'!$A$3:$A$8),"",IFERROR(INDEX('věkové kategorie'!$C$3:$C$8,MATCH(C23,'věkové kategorie'!$B$3:$B$8,-1)),""))</f>
        <v>mlž</v>
      </c>
      <c r="E23" s="4" t="str">
        <f>IFERROR(VLOOKUP($B23,'seznam hráčů'!$B:$F,MATCH('seznam hráčů'!F$1,'seznam hráčů'!$B$1:$F$1,0),FALSE),"")</f>
        <v>Hořovice</v>
      </c>
      <c r="F23" s="41">
        <v>30</v>
      </c>
      <c r="G23" s="4">
        <f>IFERROR(VLOOKUP($B23,'1.kolo'!$B:$F,MATCH('1.kolo'!F$5,'1.kolo'!$B$5:$F$5,0),FALSE),"")</f>
        <v>550</v>
      </c>
      <c r="H23" s="4">
        <f>IFERROR(VLOOKUP($B23,'2.kolo'!$B:$F,MATCH('2.kolo'!F$5,'2.kolo'!$B$5:$F$5,0),FALSE),"")</f>
        <v>640</v>
      </c>
      <c r="I23" s="4">
        <f>IFERROR(VLOOKUP($B23,'3.kolo'!$B:$F,MATCH('3.kolo'!F$5,'3.kolo'!$B$5:$F$5,0),FALSE),"")</f>
        <v>550</v>
      </c>
      <c r="J23" s="4">
        <f>IFERROR(VLOOKUP($B23,'4.kolo'!$B:$F,MATCH('4.kolo'!F$5,'4.kolo'!$B$5:$F$5,0),FALSE),"")</f>
        <v>490</v>
      </c>
      <c r="K23" s="4">
        <f>IFERROR(VLOOKUP($B23,'5.kolo'!$B:$F,MATCH('5.kolo'!F$5,'5.kolo'!$B$5:$F$5,0),FALSE),"")</f>
        <v>430</v>
      </c>
      <c r="L23" s="4">
        <f>IFERROR(VLOOKUP($B23,'6.kolo'!$B:$F,MATCH('6.kolo'!F$5,'6.kolo'!$B$5:$F$5,0),FALSE),"")</f>
        <v>610</v>
      </c>
      <c r="M23" s="31">
        <f>SUM(F23:L23)/O23</f>
        <v>550</v>
      </c>
      <c r="N23" s="95">
        <f>AVERAGE(G23:L23)</f>
        <v>545</v>
      </c>
      <c r="O23" s="18">
        <f>COUNT(G23:L23)</f>
        <v>6</v>
      </c>
      <c r="P23" s="18" t="s">
        <v>319</v>
      </c>
    </row>
    <row r="24" spans="1:16" x14ac:dyDescent="0.25">
      <c r="A24" s="31">
        <v>26</v>
      </c>
      <c r="B24" s="13" t="s">
        <v>63</v>
      </c>
      <c r="C24" s="88">
        <f>IFERROR(VLOOKUP($B24,'seznam hráčů'!$B:$E,MATCH('seznam hráčů'!C$1,'seznam hráčů'!$B$1:$E$1,0),FALSE),"")</f>
        <v>2006</v>
      </c>
      <c r="D24" s="25" t="str">
        <f>IF(C24&lt;MIN('věkové kategorie'!$A$3:$A$8),"",IFERROR(INDEX('věkové kategorie'!$C$3:$C$8,MATCH(C24,'věkové kategorie'!$B$3:$B$8,-1)),""))</f>
        <v>dor</v>
      </c>
      <c r="E24" s="4" t="str">
        <f>IFERROR(VLOOKUP($B24,'seznam hráčů'!$B:$F,MATCH('seznam hráčů'!F$1,'seznam hráčů'!$B$1:$F$1,0),FALSE),"")</f>
        <v>Hořovice</v>
      </c>
      <c r="F24" s="41">
        <v>50</v>
      </c>
      <c r="G24" s="4">
        <f>IFERROR(VLOOKUP($B24,'1.kolo'!$B:$F,MATCH('1.kolo'!F$5,'1.kolo'!$B$5:$F$5,0),FALSE),"")</f>
        <v>450</v>
      </c>
      <c r="H24" s="4">
        <f>IFERROR(VLOOKUP($B24,'2.kolo'!$B:$F,MATCH('2.kolo'!F$5,'2.kolo'!$B$5:$F$5,0),FALSE),"")</f>
        <v>510</v>
      </c>
      <c r="I24" s="4" t="str">
        <f>IFERROR(VLOOKUP($B24,'3.kolo'!$B:$F,MATCH('3.kolo'!F$5,'3.kolo'!$B$5:$F$5,0),FALSE),"")</f>
        <v/>
      </c>
      <c r="J24" s="4" t="str">
        <f>IFERROR(VLOOKUP($B24,'4.kolo'!$B:$F,MATCH('4.kolo'!F$5,'4.kolo'!$B$5:$F$5,0),FALSE),"")</f>
        <v/>
      </c>
      <c r="K24" s="4">
        <f>IFERROR(VLOOKUP($B24,'5.kolo'!$B:$F,MATCH('5.kolo'!F$5,'5.kolo'!$B$5:$F$5,0),FALSE),"")</f>
        <v>640</v>
      </c>
      <c r="L24" s="4" t="str">
        <f>IFERROR(VLOOKUP($B24,'6.kolo'!$B:$F,MATCH('6.kolo'!F$5,'6.kolo'!$B$5:$F$5,0),FALSE),"")</f>
        <v/>
      </c>
      <c r="M24" s="31">
        <f>SUM(F24:L24)/O24</f>
        <v>550</v>
      </c>
      <c r="N24" s="95">
        <f>AVERAGE(G24:L24)</f>
        <v>533.33333333333337</v>
      </c>
      <c r="O24" s="18">
        <f>COUNT(G24:L24)</f>
        <v>3</v>
      </c>
      <c r="P24" s="18" t="s">
        <v>319</v>
      </c>
    </row>
    <row r="25" spans="1:16" x14ac:dyDescent="0.25">
      <c r="A25" s="31">
        <v>27</v>
      </c>
      <c r="B25" s="51" t="s">
        <v>56</v>
      </c>
      <c r="C25" s="88">
        <f>IFERROR(VLOOKUP($B25,'seznam hráčů'!$B:$E,MATCH('seznam hráčů'!C$1,'seznam hráčů'!$B$1:$E$1,0),FALSE),"")</f>
        <v>2007</v>
      </c>
      <c r="D25" s="25" t="str">
        <f>IF(C25&lt;MIN('věkové kategorie'!$A$3:$A$8),"",IFERROR(INDEX('věkové kategorie'!$C$3:$C$8,MATCH(C25,'věkové kategorie'!$B$3:$B$8,-1)),""))</f>
        <v>stž</v>
      </c>
      <c r="E25" s="4" t="str">
        <f>IFERROR(VLOOKUP($B25,'seznam hráčů'!$B:$F,MATCH('seznam hráčů'!F$1,'seznam hráčů'!$B$1:$F$1,0),FALSE),"")</f>
        <v>Hudlice</v>
      </c>
      <c r="F25" s="41">
        <v>20</v>
      </c>
      <c r="G25" s="4">
        <f>IFERROR(VLOOKUP($B25,'1.kolo'!$B:$F,MATCH('1.kolo'!F$5,'1.kolo'!$B$5:$F$5,0),FALSE),"")</f>
        <v>490</v>
      </c>
      <c r="H25" s="4">
        <f>IFERROR(VLOOKUP($B25,'2.kolo'!$B:$F,MATCH('2.kolo'!F$5,'2.kolo'!$B$5:$F$5,0),FALSE),"")</f>
        <v>430</v>
      </c>
      <c r="I25" s="4">
        <f>IFERROR(VLOOKUP($B25,'3.kolo'!$B:$F,MATCH('3.kolo'!F$5,'3.kolo'!$B$5:$F$5,0),FALSE),"")</f>
        <v>580</v>
      </c>
      <c r="J25" s="4">
        <f>IFERROR(VLOOKUP($B25,'4.kolo'!$B:$F,MATCH('4.kolo'!F$5,'4.kolo'!$B$5:$F$5,0),FALSE),"")</f>
        <v>530</v>
      </c>
      <c r="K25" s="4">
        <f>IFERROR(VLOOKUP($B25,'5.kolo'!$B:$F,MATCH('5.kolo'!F$5,'5.kolo'!$B$5:$F$5,0),FALSE),"")</f>
        <v>670</v>
      </c>
      <c r="L25" s="4">
        <f>IFERROR(VLOOKUP($B25,'6.kolo'!$B:$F,MATCH('6.kolo'!F$5,'6.kolo'!$B$5:$F$5,0),FALSE),"")</f>
        <v>550</v>
      </c>
      <c r="M25" s="31">
        <f>SUM(F25:L25)/O25</f>
        <v>545</v>
      </c>
      <c r="N25" s="95">
        <f>AVERAGE(G25:L25)</f>
        <v>541.66666666666663</v>
      </c>
      <c r="O25" s="18">
        <f>COUNT(G25:L25)</f>
        <v>6</v>
      </c>
      <c r="P25" s="18" t="s">
        <v>319</v>
      </c>
    </row>
    <row r="26" spans="1:16" x14ac:dyDescent="0.25">
      <c r="A26" s="31">
        <v>28</v>
      </c>
      <c r="B26" s="13" t="s">
        <v>78</v>
      </c>
      <c r="C26" s="88">
        <f>IFERROR(VLOOKUP($B26,'seznam hráčů'!$B:$E,MATCH('seznam hráčů'!C$1,'seznam hráčů'!$B$1:$E$1,0),FALSE),"")</f>
        <v>2009</v>
      </c>
      <c r="D26" s="76" t="str">
        <f>IF(C26&lt;MIN('věkové kategorie'!$A$3:$A$8),"",IFERROR(INDEX('věkové kategorie'!$C$3:$C$8,MATCH(C26,'věkové kategorie'!$B$3:$B$8,-1)),""))</f>
        <v>mlž</v>
      </c>
      <c r="E26" s="4" t="str">
        <f>IFERROR(VLOOKUP($B26,'seznam hráčů'!$B:$F,MATCH('seznam hráčů'!F$1,'seznam hráčů'!$B$1:$F$1,0),FALSE),"")</f>
        <v>Kr.Dvůr</v>
      </c>
      <c r="F26" s="41">
        <v>50</v>
      </c>
      <c r="G26" s="4">
        <f>IFERROR(VLOOKUP($B26,'1.kolo'!$B:$F,MATCH('1.kolo'!F$5,'1.kolo'!$B$5:$F$5,0),FALSE),"")</f>
        <v>310</v>
      </c>
      <c r="H26" s="4">
        <f>IFERROR(VLOOKUP($B26,'2.kolo'!$B:$F,MATCH('2.kolo'!F$5,'2.kolo'!$B$5:$F$5,0),FALSE),"")</f>
        <v>470</v>
      </c>
      <c r="I26" s="4" t="str">
        <f>IFERROR(VLOOKUP($B26,'3.kolo'!$B:$F,MATCH('3.kolo'!F$5,'3.kolo'!$B$5:$F$5,0),FALSE),"")</f>
        <v/>
      </c>
      <c r="J26" s="4">
        <f>IFERROR(VLOOKUP($B26,'4.kolo'!$B:$F,MATCH('4.kolo'!F$5,'4.kolo'!$B$5:$F$5,0),FALSE),"")</f>
        <v>580</v>
      </c>
      <c r="K26" s="4">
        <f>IFERROR(VLOOKUP($B26,'5.kolo'!$B:$F,MATCH('5.kolo'!F$5,'5.kolo'!$B$5:$F$5,0),FALSE),"")</f>
        <v>760</v>
      </c>
      <c r="L26" s="4">
        <f>IFERROR(VLOOKUP($B26,'6.kolo'!$B:$F,MATCH('6.kolo'!F$5,'6.kolo'!$B$5:$F$5,0),FALSE),"")</f>
        <v>530</v>
      </c>
      <c r="M26" s="31">
        <f>SUM(F26:L26)/O26</f>
        <v>540</v>
      </c>
      <c r="N26" s="95">
        <f>AVERAGE(G26:L26)</f>
        <v>530</v>
      </c>
      <c r="O26" s="18">
        <f>COUNT(G26:L26)</f>
        <v>5</v>
      </c>
      <c r="P26" s="18" t="s">
        <v>319</v>
      </c>
    </row>
    <row r="27" spans="1:16" x14ac:dyDescent="0.25">
      <c r="A27" s="31">
        <v>29</v>
      </c>
      <c r="B27" s="13" t="s">
        <v>52</v>
      </c>
      <c r="C27" s="88">
        <f>IFERROR(VLOOKUP($B27,'seznam hráčů'!$B:$E,MATCH('seznam hráčů'!C$1,'seznam hráčů'!$B$1:$E$1,0),FALSE),"")</f>
        <v>2006</v>
      </c>
      <c r="D27" s="76" t="str">
        <f>IF(C27&lt;MIN('věkové kategorie'!$A$3:$A$8),"",IFERROR(INDEX('věkové kategorie'!$C$3:$C$8,MATCH(C27,'věkové kategorie'!$B$3:$B$8,-1)),""))</f>
        <v>dor</v>
      </c>
      <c r="E27" s="4" t="str">
        <f>IFERROR(VLOOKUP($B27,'seznam hráčů'!$B:$F,MATCH('seznam hráčů'!F$1,'seznam hráčů'!$B$1:$F$1,0),FALSE),"")</f>
        <v>Olešná</v>
      </c>
      <c r="F27" s="41">
        <v>20</v>
      </c>
      <c r="G27" s="4">
        <f>IFERROR(VLOOKUP($B27,'1.kolo'!$B:$F,MATCH('1.kolo'!F$5,'1.kolo'!$B$5:$F$5,0),FALSE),"")</f>
        <v>530</v>
      </c>
      <c r="H27" s="4">
        <f>IFERROR(VLOOKUP($B27,'2.kolo'!$B:$F,MATCH('2.kolo'!F$5,'2.kolo'!$B$5:$F$5,0),FALSE),"")</f>
        <v>470</v>
      </c>
      <c r="I27" s="4" t="str">
        <f>IFERROR(VLOOKUP($B27,'3.kolo'!$B:$F,MATCH('3.kolo'!F$5,'3.kolo'!$B$5:$F$5,0),FALSE),"")</f>
        <v/>
      </c>
      <c r="J27" s="4">
        <f>IFERROR(VLOOKUP($B27,'4.kolo'!$B:$F,MATCH('4.kolo'!F$5,'4.kolo'!$B$5:$F$5,0),FALSE),"")</f>
        <v>550</v>
      </c>
      <c r="K27" s="4" t="str">
        <f>IFERROR(VLOOKUP($B27,'5.kolo'!$B:$F,MATCH('5.kolo'!F$5,'5.kolo'!$B$5:$F$5,0),FALSE),"")</f>
        <v/>
      </c>
      <c r="L27" s="4">
        <f>IFERROR(VLOOKUP($B27,'6.kolo'!$B:$F,MATCH('6.kolo'!F$5,'6.kolo'!$B$5:$F$5,0),FALSE),"")</f>
        <v>510</v>
      </c>
      <c r="M27" s="31">
        <f>SUM(F27:L27)/O27</f>
        <v>520</v>
      </c>
      <c r="N27" s="95">
        <f>AVERAGE(G27:L27)</f>
        <v>515</v>
      </c>
      <c r="O27" s="18">
        <f>COUNT(G27:L27)</f>
        <v>4</v>
      </c>
      <c r="P27" s="18" t="s">
        <v>319</v>
      </c>
    </row>
    <row r="28" spans="1:16" x14ac:dyDescent="0.25">
      <c r="A28" s="31">
        <v>30</v>
      </c>
      <c r="B28" s="13" t="s">
        <v>100</v>
      </c>
      <c r="C28" s="88">
        <f>IFERROR(VLOOKUP($B28,'seznam hráčů'!$B:$E,MATCH('seznam hráčů'!C$1,'seznam hráčů'!$B$1:$E$1,0),FALSE),"")</f>
        <v>2007</v>
      </c>
      <c r="D28" s="25" t="str">
        <f>IF(C28&lt;MIN('věkové kategorie'!$A$3:$A$8),"",IFERROR(INDEX('věkové kategorie'!$C$3:$C$8,MATCH(C28,'věkové kategorie'!$B$3:$B$8,-1)),""))</f>
        <v>stž</v>
      </c>
      <c r="E28" s="4" t="str">
        <f>IFERROR(VLOOKUP($B28,'seznam hráčů'!$B:$F,MATCH('seznam hráčů'!F$1,'seznam hráčů'!$B$1:$F$1,0),FALSE),"")</f>
        <v>Žebrák</v>
      </c>
      <c r="F28" s="41">
        <v>20</v>
      </c>
      <c r="G28" s="4" t="str">
        <f>IFERROR(VLOOKUP($B28,'1.kolo'!$B:$F,MATCH('1.kolo'!F$5,'1.kolo'!$B$5:$F$5,0),FALSE),"")</f>
        <v/>
      </c>
      <c r="H28" s="4" t="str">
        <f>IFERROR(VLOOKUP($B28,'2.kolo'!$B:$F,MATCH('2.kolo'!F$5,'2.kolo'!$B$5:$F$5,0),FALSE),"")</f>
        <v/>
      </c>
      <c r="I28" s="4">
        <f>IFERROR(VLOOKUP($B28,'3.kolo'!$B:$F,MATCH('3.kolo'!F$5,'3.kolo'!$B$5:$F$5,0),FALSE),"")</f>
        <v>410</v>
      </c>
      <c r="J28" s="4">
        <f>IFERROR(VLOOKUP($B28,'4.kolo'!$B:$F,MATCH('4.kolo'!F$5,'4.kolo'!$B$5:$F$5,0),FALSE),"")</f>
        <v>430</v>
      </c>
      <c r="K28" s="4">
        <f>IFERROR(VLOOKUP($B28,'5.kolo'!$B:$F,MATCH('5.kolo'!F$5,'5.kolo'!$B$5:$F$5,0),FALSE),"")</f>
        <v>610</v>
      </c>
      <c r="L28" s="4">
        <f>IFERROR(VLOOKUP($B28,'6.kolo'!$B:$F,MATCH('6.kolo'!F$5,'6.kolo'!$B$5:$F$5,0),FALSE),"")</f>
        <v>490</v>
      </c>
      <c r="M28" s="31">
        <f>SUM(F28:L28)/O28</f>
        <v>490</v>
      </c>
      <c r="N28" s="95">
        <f>AVERAGE(G28:L28)</f>
        <v>485</v>
      </c>
      <c r="O28" s="18">
        <f>COUNT(G28:L28)</f>
        <v>4</v>
      </c>
      <c r="P28" s="18" t="s">
        <v>319</v>
      </c>
    </row>
    <row r="29" spans="1:16" x14ac:dyDescent="0.25">
      <c r="A29" s="31">
        <v>31</v>
      </c>
      <c r="B29" s="51" t="s">
        <v>54</v>
      </c>
      <c r="C29" s="88">
        <f>IFERROR(VLOOKUP($B29,'seznam hráčů'!$B:$E,MATCH('seznam hráčů'!C$1,'seznam hráčů'!$B$1:$E$1,0),FALSE),"")</f>
        <v>2007</v>
      </c>
      <c r="D29" s="76" t="str">
        <f>IF(C29&lt;MIN('věkové kategorie'!$A$3:$A$8),"",IFERROR(INDEX('věkové kategorie'!$C$3:$C$8,MATCH(C29,'věkové kategorie'!$B$3:$B$8,-1)),""))</f>
        <v>stž</v>
      </c>
      <c r="E29" s="4" t="str">
        <f>IFERROR(VLOOKUP($B29,'seznam hráčů'!$B:$F,MATCH('seznam hráčů'!F$1,'seznam hráčů'!$B$1:$F$1,0),FALSE),"")</f>
        <v>Olešná</v>
      </c>
      <c r="F29" s="41">
        <v>30</v>
      </c>
      <c r="G29" s="4">
        <f>IFERROR(VLOOKUP($B29,'1.kolo'!$B:$F,MATCH('1.kolo'!F$5,'1.kolo'!$B$5:$F$5,0),FALSE),"")</f>
        <v>510</v>
      </c>
      <c r="H29" s="4">
        <f>IFERROR(VLOOKUP($B29,'2.kolo'!$B:$F,MATCH('2.kolo'!F$5,'2.kolo'!$B$5:$F$5,0),FALSE),"")</f>
        <v>490</v>
      </c>
      <c r="I29" s="4">
        <f>IFERROR(VLOOKUP($B29,'3.kolo'!$B:$F,MATCH('3.kolo'!F$5,'3.kolo'!$B$5:$F$5,0),FALSE),"")</f>
        <v>490</v>
      </c>
      <c r="J29" s="4">
        <f>IFERROR(VLOOKUP($B29,'4.kolo'!$B:$F,MATCH('4.kolo'!F$5,'4.kolo'!$B$5:$F$5,0),FALSE),"")</f>
        <v>470</v>
      </c>
      <c r="K29" s="4" t="str">
        <f>IFERROR(VLOOKUP($B29,'5.kolo'!$B:$F,MATCH('5.kolo'!F$5,'5.kolo'!$B$5:$F$5,0),FALSE),"")</f>
        <v/>
      </c>
      <c r="L29" s="4">
        <f>IFERROR(VLOOKUP($B29,'6.kolo'!$B:$F,MATCH('6.kolo'!F$5,'6.kolo'!$B$5:$F$5,0),FALSE),"")</f>
        <v>430</v>
      </c>
      <c r="M29" s="31">
        <f>SUM(F29:L29)/O29</f>
        <v>484</v>
      </c>
      <c r="N29" s="95">
        <f>AVERAGE(G29:L29)</f>
        <v>478</v>
      </c>
      <c r="O29" s="18">
        <f>COUNT(G29:L29)</f>
        <v>5</v>
      </c>
      <c r="P29" s="18" t="s">
        <v>319</v>
      </c>
    </row>
    <row r="30" spans="1:16" x14ac:dyDescent="0.25">
      <c r="A30" s="31">
        <v>32</v>
      </c>
      <c r="B30" s="13" t="s">
        <v>76</v>
      </c>
      <c r="C30" s="88">
        <f>IFERROR(VLOOKUP($B30,'seznam hráčů'!$B:$E,MATCH('seznam hráčů'!C$1,'seznam hráčů'!$B$1:$E$1,0),FALSE),"")</f>
        <v>2008</v>
      </c>
      <c r="D30" s="25" t="str">
        <f>IF(C30&lt;MIN('věkové kategorie'!$A$3:$A$8),"",IFERROR(INDEX('věkové kategorie'!$C$3:$C$8,MATCH(C30,'věkové kategorie'!$B$3:$B$8,-1)),""))</f>
        <v>stž</v>
      </c>
      <c r="E30" s="4" t="str">
        <f>IFERROR(VLOOKUP($B30,'seznam hráčů'!$B:$F,MATCH('seznam hráčů'!F$1,'seznam hráčů'!$B$1:$F$1,0),FALSE),"")</f>
        <v>Kr.Dvůr</v>
      </c>
      <c r="F30" s="41">
        <v>30</v>
      </c>
      <c r="G30" s="4">
        <f>IFERROR(VLOOKUP($B30,'1.kolo'!$B:$F,MATCH('1.kolo'!F$5,'1.kolo'!$B$5:$F$5,0),FALSE),"")</f>
        <v>330</v>
      </c>
      <c r="H30" s="4" t="str">
        <f>IFERROR(VLOOKUP($B30,'2.kolo'!$B:$F,MATCH('2.kolo'!F$5,'2.kolo'!$B$5:$F$5,0),FALSE),"")</f>
        <v/>
      </c>
      <c r="I30" s="4">
        <f>IFERROR(VLOOKUP($B30,'3.kolo'!$B:$F,MATCH('3.kolo'!F$5,'3.kolo'!$B$5:$F$5,0),FALSE),"")</f>
        <v>530</v>
      </c>
      <c r="J30" s="4" t="str">
        <f>IFERROR(VLOOKUP($B30,'4.kolo'!$B:$F,MATCH('4.kolo'!F$5,'4.kolo'!$B$5:$F$5,0),FALSE),"")</f>
        <v/>
      </c>
      <c r="K30" s="4">
        <f>IFERROR(VLOOKUP($B30,'5.kolo'!$B:$F,MATCH('5.kolo'!F$5,'5.kolo'!$B$5:$F$5,0),FALSE),"")</f>
        <v>550</v>
      </c>
      <c r="L30" s="4" t="str">
        <f>IFERROR(VLOOKUP($B30,'6.kolo'!$B:$F,MATCH('6.kolo'!F$5,'6.kolo'!$B$5:$F$5,0),FALSE),"")</f>
        <v/>
      </c>
      <c r="M30" s="31">
        <f>SUM(F30:L30)/O30</f>
        <v>480</v>
      </c>
      <c r="N30" s="95">
        <f>AVERAGE(G30:L30)</f>
        <v>470</v>
      </c>
      <c r="O30" s="18">
        <f>COUNT(G30:L30)</f>
        <v>3</v>
      </c>
      <c r="P30" s="18" t="s">
        <v>319</v>
      </c>
    </row>
    <row r="31" spans="1:16" x14ac:dyDescent="0.25">
      <c r="A31" s="31">
        <v>33</v>
      </c>
      <c r="B31" s="13" t="s">
        <v>74</v>
      </c>
      <c r="C31" s="88">
        <f>IFERROR(VLOOKUP($B31,'seznam hráčů'!$B:$E,MATCH('seznam hráčů'!C$1,'seznam hráčů'!$B$1:$E$1,0),FALSE),"")</f>
        <v>2007</v>
      </c>
      <c r="D31" s="25" t="str">
        <f>IF(C31&lt;MIN('věkové kategorie'!$A$3:$A$8),"",IFERROR(INDEX('věkové kategorie'!$C$3:$C$8,MATCH(C31,'věkové kategorie'!$B$3:$B$8,-1)),""))</f>
        <v>stž</v>
      </c>
      <c r="E31" s="4" t="str">
        <f>IFERROR(VLOOKUP($B31,'seznam hráčů'!$B:$F,MATCH('seznam hráčů'!F$1,'seznam hráčů'!$B$1:$F$1,0),FALSE),"")</f>
        <v>Žebrák</v>
      </c>
      <c r="F31" s="41">
        <v>50</v>
      </c>
      <c r="G31" s="4">
        <f>IFERROR(VLOOKUP($B31,'1.kolo'!$B:$F,MATCH('1.kolo'!F$5,'1.kolo'!$B$5:$F$5,0),FALSE),"")</f>
        <v>350</v>
      </c>
      <c r="H31" s="4">
        <f>IFERROR(VLOOKUP($B31,'2.kolo'!$B:$F,MATCH('2.kolo'!F$5,'2.kolo'!$B$5:$F$5,0),FALSE),"")</f>
        <v>450</v>
      </c>
      <c r="I31" s="4" t="str">
        <f>IFERROR(VLOOKUP($B31,'3.kolo'!$B:$F,MATCH('3.kolo'!F$5,'3.kolo'!$B$5:$F$5,0),FALSE),"")</f>
        <v/>
      </c>
      <c r="J31" s="4">
        <f>IFERROR(VLOOKUP($B31,'4.kolo'!$B:$F,MATCH('4.kolo'!F$5,'4.kolo'!$B$5:$F$5,0),FALSE),"")</f>
        <v>490</v>
      </c>
      <c r="K31" s="4">
        <f>IFERROR(VLOOKUP($B31,'5.kolo'!$B:$F,MATCH('5.kolo'!F$5,'5.kolo'!$B$5:$F$5,0),FALSE),"")</f>
        <v>530</v>
      </c>
      <c r="L31" s="4">
        <f>IFERROR(VLOOKUP($B31,'6.kolo'!$B:$F,MATCH('6.kolo'!F$5,'6.kolo'!$B$5:$F$5,0),FALSE),"")</f>
        <v>490</v>
      </c>
      <c r="M31" s="31">
        <f>SUM(F31:L31)/O31</f>
        <v>472</v>
      </c>
      <c r="N31" s="95">
        <f>AVERAGE(G31:L31)</f>
        <v>462</v>
      </c>
      <c r="O31" s="18">
        <f>COUNT(G31:L31)</f>
        <v>5</v>
      </c>
      <c r="P31" s="18" t="s">
        <v>319</v>
      </c>
    </row>
    <row r="32" spans="1:16" x14ac:dyDescent="0.25">
      <c r="A32" s="31">
        <v>35</v>
      </c>
      <c r="B32" s="13" t="s">
        <v>69</v>
      </c>
      <c r="C32" s="88">
        <f>IFERROR(VLOOKUP($B32,'seznam hráčů'!$B:$E,MATCH('seznam hráčů'!C$1,'seznam hráčů'!$B$1:$E$1,0),FALSE),"")</f>
        <v>2007</v>
      </c>
      <c r="D32" s="25" t="str">
        <f>IF(C32&lt;MIN('věkové kategorie'!$A$3:$A$8),"",IFERROR(INDEX('věkové kategorie'!$C$3:$C$8,MATCH(C32,'věkové kategorie'!$B$3:$B$8,-1)),""))</f>
        <v>stž</v>
      </c>
      <c r="E32" s="4" t="str">
        <f>IFERROR(VLOOKUP($B32,'seznam hráčů'!$B:$F,MATCH('seznam hráčů'!F$1,'seznam hráčů'!$B$1:$F$1,0),FALSE),"")</f>
        <v>Olešná</v>
      </c>
      <c r="F32" s="41">
        <v>20</v>
      </c>
      <c r="G32" s="4">
        <f>IFERROR(VLOOKUP($B32,'1.kolo'!$B:$F,MATCH('1.kolo'!F$5,'1.kolo'!$B$5:$F$5,0),FALSE),"")</f>
        <v>390</v>
      </c>
      <c r="H32" s="4">
        <f>IFERROR(VLOOKUP($B32,'2.kolo'!$B:$F,MATCH('2.kolo'!F$5,'2.kolo'!$B$5:$F$5,0),FALSE),"")</f>
        <v>410</v>
      </c>
      <c r="I32" s="4">
        <f>IFERROR(VLOOKUP($B32,'3.kolo'!$B:$F,MATCH('3.kolo'!F$5,'3.kolo'!$B$5:$F$5,0),FALSE),"")</f>
        <v>510</v>
      </c>
      <c r="J32" s="4">
        <f>IFERROR(VLOOKUP($B32,'4.kolo'!$B:$F,MATCH('4.kolo'!F$5,'4.kolo'!$B$5:$F$5,0),FALSE),"")</f>
        <v>450</v>
      </c>
      <c r="K32" s="4" t="str">
        <f>IFERROR(VLOOKUP($B32,'5.kolo'!$B:$F,MATCH('5.kolo'!F$5,'5.kolo'!$B$5:$F$5,0),FALSE),"")</f>
        <v/>
      </c>
      <c r="L32" s="4">
        <f>IFERROR(VLOOKUP($B32,'6.kolo'!$B:$F,MATCH('6.kolo'!F$5,'6.kolo'!$B$5:$F$5,0),FALSE),"")</f>
        <v>470</v>
      </c>
      <c r="M32" s="31">
        <f>SUM(F32:L32)/O32</f>
        <v>450</v>
      </c>
      <c r="N32" s="95">
        <f>AVERAGE(G32:L32)</f>
        <v>446</v>
      </c>
      <c r="O32" s="18">
        <f>COUNT(G32:L32)</f>
        <v>5</v>
      </c>
      <c r="P32" s="18" t="s">
        <v>319</v>
      </c>
    </row>
    <row r="33" spans="1:21" x14ac:dyDescent="0.25">
      <c r="A33" s="31">
        <v>36</v>
      </c>
      <c r="B33" s="51" t="s">
        <v>93</v>
      </c>
      <c r="C33" s="88">
        <f>IFERROR(VLOOKUP($B33,'seznam hráčů'!$B:$E,MATCH('seznam hráčů'!C$1,'seznam hráčů'!$B$1:$E$1,0),FALSE),"")</f>
        <v>2013</v>
      </c>
      <c r="D33" s="25" t="str">
        <f>IF(C33&lt;MIN('věkové kategorie'!$A$3:$A$8),"",IFERROR(INDEX('věkové kategorie'!$C$3:$C$8,MATCH(C33,'věkové kategorie'!$B$3:$B$8,-1)),""))</f>
        <v>nmlž</v>
      </c>
      <c r="E33" s="4" t="str">
        <f>IFERROR(VLOOKUP($B33,'seznam hráčů'!$B:$F,MATCH('seznam hráčů'!F$1,'seznam hráčů'!$B$1:$F$1,0),FALSE),"")</f>
        <v>Kr.Dvůr</v>
      </c>
      <c r="F33" s="41"/>
      <c r="G33" s="4" t="str">
        <f>IFERROR(VLOOKUP($B33,'1.kolo'!$B:$F,MATCH('1.kolo'!F$5,'1.kolo'!$B$5:$F$5,0),FALSE),"")</f>
        <v/>
      </c>
      <c r="H33" s="4">
        <f>IFERROR(VLOOKUP($B33,'2.kolo'!$B:$F,MATCH('2.kolo'!F$5,'2.kolo'!$B$5:$F$5,0),FALSE),"")</f>
        <v>390</v>
      </c>
      <c r="I33" s="4">
        <f>IFERROR(VLOOKUP($B33,'3.kolo'!$B:$F,MATCH('3.kolo'!F$5,'3.kolo'!$B$5:$F$5,0),FALSE),"")</f>
        <v>390</v>
      </c>
      <c r="J33" s="4">
        <f>IFERROR(VLOOKUP($B33,'4.kolo'!$B:$F,MATCH('4.kolo'!F$5,'4.kolo'!$B$5:$F$5,0),FALSE),"")</f>
        <v>410</v>
      </c>
      <c r="K33" s="4">
        <f>IFERROR(VLOOKUP($B33,'5.kolo'!$B:$F,MATCH('5.kolo'!F$5,'5.kolo'!$B$5:$F$5,0),FALSE),"")</f>
        <v>470</v>
      </c>
      <c r="L33" s="4">
        <f>IFERROR(VLOOKUP($B33,'6.kolo'!$B:$F,MATCH('6.kolo'!F$5,'6.kolo'!$B$5:$F$5,0),FALSE),"")</f>
        <v>410</v>
      </c>
      <c r="M33" s="31">
        <f>SUM(F33:L33)/O33</f>
        <v>414</v>
      </c>
      <c r="N33" s="95">
        <f>AVERAGE(G33:L33)</f>
        <v>414</v>
      </c>
      <c r="O33" s="18">
        <f>COUNT(G33:L33)</f>
        <v>5</v>
      </c>
    </row>
    <row r="34" spans="1:21" x14ac:dyDescent="0.25">
      <c r="A34" s="31">
        <v>37</v>
      </c>
      <c r="B34" s="51" t="s">
        <v>95</v>
      </c>
      <c r="C34" s="88">
        <f>IFERROR(VLOOKUP($B34,'seznam hráčů'!$B:$E,MATCH('seznam hráčů'!C$1,'seznam hráčů'!$B$1:$E$1,0),FALSE),"")</f>
        <v>2011</v>
      </c>
      <c r="D34" s="76" t="str">
        <f>IF(C34&lt;MIN('věkové kategorie'!$A$3:$A$8),"",IFERROR(INDEX('věkové kategorie'!$C$3:$C$8,MATCH(C34,'věkové kategorie'!$B$3:$B$8,-1)),""))</f>
        <v>nmlž</v>
      </c>
      <c r="E34" s="4" t="str">
        <f>IFERROR(VLOOKUP($B34,'seznam hráčů'!$B:$F,MATCH('seznam hráčů'!F$1,'seznam hráčů'!$B$1:$F$1,0),FALSE),"")</f>
        <v>Olešná</v>
      </c>
      <c r="F34" s="41"/>
      <c r="G34" s="4" t="str">
        <f>IFERROR(VLOOKUP($B34,'1.kolo'!$B:$F,MATCH('1.kolo'!F$5,'1.kolo'!$B$5:$F$5,0),FALSE),"")</f>
        <v/>
      </c>
      <c r="H34" s="4">
        <f>IFERROR(VLOOKUP($B34,'2.kolo'!$B:$F,MATCH('2.kolo'!F$5,'2.kolo'!$B$5:$F$5,0),FALSE),"")</f>
        <v>350</v>
      </c>
      <c r="I34" s="4">
        <f>IFERROR(VLOOKUP($B34,'3.kolo'!$B:$F,MATCH('3.kolo'!F$5,'3.kolo'!$B$5:$F$5,0),FALSE),"")</f>
        <v>430</v>
      </c>
      <c r="J34" s="4">
        <f>IFERROR(VLOOKUP($B34,'4.kolo'!$B:$F,MATCH('4.kolo'!F$5,'4.kolo'!$B$5:$F$5,0),FALSE),"")</f>
        <v>390</v>
      </c>
      <c r="K34" s="4">
        <f>IFERROR(VLOOKUP($B34,'5.kolo'!$B:$F,MATCH('5.kolo'!F$5,'5.kolo'!$B$5:$F$5,0),FALSE),"")</f>
        <v>490</v>
      </c>
      <c r="L34" s="4">
        <f>IFERROR(VLOOKUP($B34,'6.kolo'!$B:$F,MATCH('6.kolo'!F$5,'6.kolo'!$B$5:$F$5,0),FALSE),"")</f>
        <v>390</v>
      </c>
      <c r="M34" s="31">
        <f>SUM(F34:L34)/O34</f>
        <v>410</v>
      </c>
      <c r="N34" s="95">
        <f>AVERAGE(G34:L34)</f>
        <v>410</v>
      </c>
      <c r="O34" s="18">
        <f>COUNT(G34:L34)</f>
        <v>5</v>
      </c>
    </row>
    <row r="35" spans="1:21" x14ac:dyDescent="0.25">
      <c r="A35" s="31">
        <v>39</v>
      </c>
      <c r="B35" s="51" t="s">
        <v>80</v>
      </c>
      <c r="C35" s="88">
        <f>IFERROR(VLOOKUP($B35,'seznam hráčů'!$B:$E,MATCH('seznam hráčů'!C$1,'seznam hráčů'!$B$1:$E$1,0),FALSE),"")</f>
        <v>2012</v>
      </c>
      <c r="D35" s="76" t="str">
        <f>IF(C35&lt;MIN('věkové kategorie'!$A$3:$A$8),"",IFERROR(INDEX('věkové kategorie'!$C$3:$C$8,MATCH(C35,'věkové kategorie'!$B$3:$B$8,-1)),""))</f>
        <v>nmlž</v>
      </c>
      <c r="E35" s="4" t="str">
        <f>IFERROR(VLOOKUP($B35,'seznam hráčů'!$B:$F,MATCH('seznam hráčů'!F$1,'seznam hráčů'!$B$1:$F$1,0),FALSE),"")</f>
        <v>Praskolesy</v>
      </c>
      <c r="F35" s="41">
        <v>30</v>
      </c>
      <c r="G35" s="4">
        <f>IFERROR(VLOOKUP($B35,'1.kolo'!$B:$F,MATCH('1.kolo'!F$5,'1.kolo'!$B$5:$F$5,0),FALSE),"")</f>
        <v>300</v>
      </c>
      <c r="H35" s="4" t="str">
        <f>IFERROR(VLOOKUP($B35,'2.kolo'!$B:$F,MATCH('2.kolo'!F$5,'2.kolo'!$B$5:$F$5,0),FALSE),"")</f>
        <v/>
      </c>
      <c r="I35" s="4" t="str">
        <f>IFERROR(VLOOKUP($B35,'3.kolo'!$B:$F,MATCH('3.kolo'!F$5,'3.kolo'!$B$5:$F$5,0),FALSE),"")</f>
        <v/>
      </c>
      <c r="J35" s="4" t="str">
        <f>IFERROR(VLOOKUP($B35,'4.kolo'!$B:$F,MATCH('4.kolo'!F$5,'4.kolo'!$B$5:$F$5,0),FALSE),"")</f>
        <v/>
      </c>
      <c r="K35" s="4">
        <f>IFERROR(VLOOKUP($B35,'5.kolo'!$B:$F,MATCH('5.kolo'!F$5,'5.kolo'!$B$5:$F$5,0),FALSE),"")</f>
        <v>410</v>
      </c>
      <c r="L35" s="4">
        <f>IFERROR(VLOOKUP($B35,'6.kolo'!$B:$F,MATCH('6.kolo'!F$5,'6.kolo'!$B$5:$F$5,0),FALSE),"")</f>
        <v>370</v>
      </c>
      <c r="M35" s="31">
        <f>SUM(F35:L35)/O35</f>
        <v>370</v>
      </c>
      <c r="N35" s="95">
        <f>AVERAGE(G35:L35)</f>
        <v>360</v>
      </c>
      <c r="O35" s="18">
        <f>COUNT(G35:L35)</f>
        <v>3</v>
      </c>
      <c r="P35" s="18" t="s">
        <v>319</v>
      </c>
    </row>
    <row r="37" spans="1:21" x14ac:dyDescent="0.25">
      <c r="A37" s="31">
        <v>3</v>
      </c>
      <c r="B37" s="51" t="s">
        <v>12</v>
      </c>
      <c r="C37" s="88">
        <f>IFERROR(VLOOKUP($B37,'seznam hráčů'!$B:$E,MATCH('seznam hráčů'!C$1,'seznam hráčů'!$B$1:$E$1,0),FALSE),"")</f>
        <v>2010</v>
      </c>
      <c r="D37" s="25" t="str">
        <f>IF(C37&lt;MIN('věkové kategorie'!$A$3:$A$8),"",IFERROR(INDEX('věkové kategorie'!$C$3:$C$8,MATCH(C37,'věkové kategorie'!$B$3:$B$8,-1)),""))</f>
        <v>mlž</v>
      </c>
      <c r="E37" s="4" t="str">
        <f>IFERROR(VLOOKUP($B37,'seznam hráčů'!$B:$F,MATCH('seznam hráčů'!F$1,'seznam hráčů'!$B$1:$F$1,0),FALSE),"")</f>
        <v>Žebrák</v>
      </c>
      <c r="F37" s="41"/>
      <c r="G37" s="4">
        <f>IFERROR(VLOOKUP($B37,'1.kolo'!$B:$F,MATCH('1.kolo'!F$5,'1.kolo'!$B$5:$F$5,0),FALSE),"")</f>
        <v>970</v>
      </c>
      <c r="H37" s="4" t="str">
        <f>IFERROR(VLOOKUP($B37,'2.kolo'!$B:$F,MATCH('2.kolo'!F$5,'2.kolo'!$B$5:$F$5,0),FALSE),"")</f>
        <v/>
      </c>
      <c r="I37" s="4" t="str">
        <f>IFERROR(VLOOKUP($B37,'3.kolo'!$B:$F,MATCH('3.kolo'!F$5,'3.kolo'!$B$5:$F$5,0),FALSE),"")</f>
        <v/>
      </c>
      <c r="J37" s="4">
        <f>IFERROR(VLOOKUP($B37,'4.kolo'!$B:$F,MATCH('4.kolo'!F$5,'4.kolo'!$B$5:$F$5,0),FALSE),"")</f>
        <v>910</v>
      </c>
      <c r="K37" s="4" t="str">
        <f>IFERROR(VLOOKUP($B37,'5.kolo'!$B:$F,MATCH('5.kolo'!F$5,'5.kolo'!$B$5:$F$5,0),FALSE),"")</f>
        <v/>
      </c>
      <c r="L37" s="4">
        <f>IFERROR(VLOOKUP($B37,'6.kolo'!$B:$F,MATCH('6.kolo'!F$5,'6.kolo'!$B$5:$F$5,0),FALSE),"")</f>
        <v>970</v>
      </c>
      <c r="M37" s="31">
        <f>SUM(F37:L37)/O37</f>
        <v>950</v>
      </c>
      <c r="N37" s="95">
        <f>AVERAGE(G37:L37)</f>
        <v>950</v>
      </c>
      <c r="O37" s="18">
        <f>COUNT(G37:L37)</f>
        <v>3</v>
      </c>
      <c r="U37" s="18"/>
    </row>
    <row r="38" spans="1:21" x14ac:dyDescent="0.25">
      <c r="A38" s="31">
        <v>13</v>
      </c>
      <c r="B38" s="13" t="s">
        <v>44</v>
      </c>
      <c r="C38" s="88">
        <f>IFERROR(VLOOKUP($B38,'seznam hráčů'!$B:$E,MATCH('seznam hráčů'!C$1,'seznam hráčů'!$B$1:$E$1,0),FALSE),"")</f>
        <v>2006</v>
      </c>
      <c r="D38" s="76" t="str">
        <f>IF(C38&lt;MIN('věkové kategorie'!$A$3:$A$8),"",IFERROR(INDEX('věkové kategorie'!$C$3:$C$8,MATCH(C38,'věkové kategorie'!$B$3:$B$8,-1)),""))</f>
        <v>dor</v>
      </c>
      <c r="E38" s="4" t="str">
        <f>IFERROR(VLOOKUP($B38,'seznam hráčů'!$B:$F,MATCH('seznam hráčů'!F$1,'seznam hráčů'!$B$1:$F$1,0),FALSE),"")</f>
        <v>Žebrák</v>
      </c>
      <c r="F38" s="41"/>
      <c r="G38" s="4">
        <f>IFERROR(VLOOKUP($B38,'1.kolo'!$B:$F,MATCH('1.kolo'!F$5,'1.kolo'!$B$5:$F$5,0),FALSE),"")</f>
        <v>640</v>
      </c>
      <c r="H38" s="4" t="str">
        <f>IFERROR(VLOOKUP($B38,'2.kolo'!$B:$F,MATCH('2.kolo'!F$5,'2.kolo'!$B$5:$F$5,0),FALSE),"")</f>
        <v/>
      </c>
      <c r="I38" s="4">
        <f>IFERROR(VLOOKUP($B38,'3.kolo'!$B:$F,MATCH('3.kolo'!F$5,'3.kolo'!$B$5:$F$5,0),FALSE),"")</f>
        <v>790</v>
      </c>
      <c r="J38" s="4">
        <f>IFERROR(VLOOKUP($B38,'4.kolo'!$B:$F,MATCH('4.kolo'!F$5,'4.kolo'!$B$5:$F$5,0),FALSE),"")</f>
        <v>790</v>
      </c>
      <c r="K38" s="4" t="str">
        <f>IFERROR(VLOOKUP($B38,'5.kolo'!$B:$F,MATCH('5.kolo'!F$5,'5.kolo'!$B$5:$F$5,0),FALSE),"")</f>
        <v/>
      </c>
      <c r="L38" s="4" t="str">
        <f>IFERROR(VLOOKUP($B38,'6.kolo'!$B:$F,MATCH('6.kolo'!F$5,'6.kolo'!$B$5:$F$5,0),FALSE),"")</f>
        <v/>
      </c>
      <c r="M38" s="31">
        <f>SUM(F38:L38)/O38</f>
        <v>740</v>
      </c>
      <c r="N38" s="95">
        <f>AVERAGE(G38:L38)</f>
        <v>740</v>
      </c>
      <c r="O38" s="18">
        <f>COUNT(G38:L38)</f>
        <v>3</v>
      </c>
    </row>
    <row r="39" spans="1:21" x14ac:dyDescent="0.25">
      <c r="A39" s="31">
        <v>14</v>
      </c>
      <c r="B39" s="51" t="s">
        <v>37</v>
      </c>
      <c r="C39" s="88">
        <f>IFERROR(VLOOKUP($B39,'seznam hráčů'!$B:$E,MATCH('seznam hráčů'!C$1,'seznam hráčů'!$B$1:$E$1,0),FALSE),"")</f>
        <v>2007</v>
      </c>
      <c r="D39" s="25" t="str">
        <f>IF(C39&lt;MIN('věkové kategorie'!$A$3:$A$8),"",IFERROR(INDEX('věkové kategorie'!$C$3:$C$8,MATCH(C39,'věkové kategorie'!$B$3:$B$8,-1)),""))</f>
        <v>stž</v>
      </c>
      <c r="E39" s="4" t="str">
        <f>IFERROR(VLOOKUP($B39,'seznam hráčů'!$B:$F,MATCH('seznam hráčů'!F$1,'seznam hráčů'!$B$1:$F$1,0),FALSE),"")</f>
        <v>Praskolesy</v>
      </c>
      <c r="F39" s="41"/>
      <c r="G39" s="4">
        <f>IFERROR(VLOOKUP($B39,'1.kolo'!$B:$F,MATCH('1.kolo'!F$5,'1.kolo'!$B$5:$F$5,0),FALSE),"")</f>
        <v>670</v>
      </c>
      <c r="H39" s="4" t="str">
        <f>IFERROR(VLOOKUP($B39,'2.kolo'!$B:$F,MATCH('2.kolo'!F$5,'2.kolo'!$B$5:$F$5,0),FALSE),"")</f>
        <v/>
      </c>
      <c r="I39" s="4" t="str">
        <f>IFERROR(VLOOKUP($B39,'3.kolo'!$B:$F,MATCH('3.kolo'!F$5,'3.kolo'!$B$5:$F$5,0),FALSE),"")</f>
        <v/>
      </c>
      <c r="J39" s="4" t="str">
        <f>IFERROR(VLOOKUP($B39,'4.kolo'!$B:$F,MATCH('4.kolo'!F$5,'4.kolo'!$B$5:$F$5,0),FALSE),"")</f>
        <v/>
      </c>
      <c r="K39" s="4">
        <f>IFERROR(VLOOKUP($B39,'5.kolo'!$B:$F,MATCH('5.kolo'!F$5,'5.kolo'!$B$5:$F$5,0),FALSE),"")</f>
        <v>790</v>
      </c>
      <c r="L39" s="4">
        <f>IFERROR(VLOOKUP($B39,'6.kolo'!$B:$F,MATCH('6.kolo'!F$5,'6.kolo'!$B$5:$F$5,0),FALSE),"")</f>
        <v>730</v>
      </c>
      <c r="M39" s="31">
        <f>SUM(F39:L39)/O39</f>
        <v>730</v>
      </c>
      <c r="N39" s="95">
        <f>AVERAGE(G39:L39)</f>
        <v>730</v>
      </c>
      <c r="O39" s="18">
        <f>COUNT(G39:L39)</f>
        <v>3</v>
      </c>
    </row>
    <row r="40" spans="1:21" x14ac:dyDescent="0.25">
      <c r="A40" s="31">
        <v>17</v>
      </c>
      <c r="B40" s="13" t="s">
        <v>48</v>
      </c>
      <c r="C40" s="88">
        <f>IFERROR(VLOOKUP($B40,'seznam hráčů'!$B:$E,MATCH('seznam hráčů'!C$1,'seznam hráčů'!$B$1:$E$1,0),FALSE),"")</f>
        <v>2007</v>
      </c>
      <c r="D40" s="25" t="str">
        <f>IF(C40&lt;MIN('věkové kategorie'!$A$3:$A$8),"",IFERROR(INDEX('věkové kategorie'!$C$3:$C$8,MATCH(C40,'věkové kategorie'!$B$3:$B$8,-1)),""))</f>
        <v>stž</v>
      </c>
      <c r="E40" s="4" t="str">
        <f>IFERROR(VLOOKUP($B40,'seznam hráčů'!$B:$F,MATCH('seznam hráčů'!F$1,'seznam hráčů'!$B$1:$F$1,0),FALSE),"")</f>
        <v>Žebrák</v>
      </c>
      <c r="F40" s="41"/>
      <c r="G40" s="4">
        <f>IFERROR(VLOOKUP($B40,'1.kolo'!$B:$F,MATCH('1.kolo'!F$5,'1.kolo'!$B$5:$F$5,0),FALSE),"")</f>
        <v>580</v>
      </c>
      <c r="H40" s="4">
        <f>IFERROR(VLOOKUP($B40,'2.kolo'!$B:$F,MATCH('2.kolo'!F$5,'2.kolo'!$B$5:$F$5,0),FALSE),"")</f>
        <v>700</v>
      </c>
      <c r="I40" s="4">
        <f>IFERROR(VLOOKUP($B40,'3.kolo'!$B:$F,MATCH('3.kolo'!F$5,'3.kolo'!$B$5:$F$5,0),FALSE),"")</f>
        <v>700</v>
      </c>
      <c r="J40" s="4" t="str">
        <f>IFERROR(VLOOKUP($B40,'4.kolo'!$B:$F,MATCH('4.kolo'!F$5,'4.kolo'!$B$5:$F$5,0),FALSE),"")</f>
        <v/>
      </c>
      <c r="K40" s="4" t="str">
        <f>IFERROR(VLOOKUP($B40,'5.kolo'!$B:$F,MATCH('5.kolo'!F$5,'5.kolo'!$B$5:$F$5,0),FALSE),"")</f>
        <v/>
      </c>
      <c r="L40" s="4" t="str">
        <f>IFERROR(VLOOKUP($B40,'6.kolo'!$B:$F,MATCH('6.kolo'!F$5,'6.kolo'!$B$5:$F$5,0),FALSE),"")</f>
        <v/>
      </c>
      <c r="M40" s="31">
        <f>SUM(F40:L40)/O40</f>
        <v>660</v>
      </c>
      <c r="N40" s="95">
        <f>AVERAGE(G40:L40)</f>
        <v>660</v>
      </c>
      <c r="O40" s="18">
        <f>COUNT(G40:L40)</f>
        <v>3</v>
      </c>
    </row>
    <row r="41" spans="1:21" x14ac:dyDescent="0.25">
      <c r="A41" s="31">
        <v>18</v>
      </c>
      <c r="B41" s="51" t="s">
        <v>59</v>
      </c>
      <c r="C41" s="88">
        <f>IFERROR(VLOOKUP($B41,'seznam hráčů'!$B:$E,MATCH('seznam hráčů'!C$1,'seznam hráčů'!$B$1:$E$1,0),FALSE),"")</f>
        <v>2009</v>
      </c>
      <c r="D41" s="76" t="str">
        <f>IF(C41&lt;MIN('věkové kategorie'!$A$3:$A$8),"",IFERROR(INDEX('věkové kategorie'!$C$3:$C$8,MATCH(C41,'věkové kategorie'!$B$3:$B$8,-1)),""))</f>
        <v>mlž</v>
      </c>
      <c r="E41" s="4" t="str">
        <f>IFERROR(VLOOKUP($B41,'seznam hráčů'!$B:$F,MATCH('seznam hráčů'!F$1,'seznam hráčů'!$B$1:$F$1,0),FALSE),"")</f>
        <v>Hudlice</v>
      </c>
      <c r="F41" s="41"/>
      <c r="G41" s="4">
        <f>IFERROR(VLOOKUP($B41,'1.kolo'!$B:$F,MATCH('1.kolo'!F$5,'1.kolo'!$B$5:$F$5,0),FALSE),"")</f>
        <v>490</v>
      </c>
      <c r="H41" s="4">
        <f>IFERROR(VLOOKUP($B41,'2.kolo'!$B:$F,MATCH('2.kolo'!F$5,'2.kolo'!$B$5:$F$5,0),FALSE),"")</f>
        <v>640</v>
      </c>
      <c r="I41" s="4">
        <f>IFERROR(VLOOKUP($B41,'3.kolo'!$B:$F,MATCH('3.kolo'!F$5,'3.kolo'!$B$5:$F$5,0),FALSE),"")</f>
        <v>820</v>
      </c>
      <c r="J41" s="4" t="str">
        <f>IFERROR(VLOOKUP($B41,'4.kolo'!$B:$F,MATCH('4.kolo'!F$5,'4.kolo'!$B$5:$F$5,0),FALSE),"")</f>
        <v/>
      </c>
      <c r="K41" s="4" t="str">
        <f>IFERROR(VLOOKUP($B41,'5.kolo'!$B:$F,MATCH('5.kolo'!F$5,'5.kolo'!$B$5:$F$5,0),FALSE),"")</f>
        <v/>
      </c>
      <c r="L41" s="4" t="str">
        <f>IFERROR(VLOOKUP($B41,'6.kolo'!$B:$F,MATCH('6.kolo'!F$5,'6.kolo'!$B$5:$F$5,0),FALSE),"")</f>
        <v/>
      </c>
      <c r="M41" s="31">
        <f>SUM(F41:L41)/O41</f>
        <v>650</v>
      </c>
      <c r="N41" s="95">
        <f>AVERAGE(G41:L41)</f>
        <v>650</v>
      </c>
      <c r="O41" s="18">
        <f>COUNT(G41:L41)</f>
        <v>3</v>
      </c>
    </row>
    <row r="42" spans="1:21" x14ac:dyDescent="0.25">
      <c r="A42" s="31">
        <v>20</v>
      </c>
      <c r="B42" s="13" t="s">
        <v>98</v>
      </c>
      <c r="C42" s="88">
        <f>IFERROR(VLOOKUP($B42,'seznam hráčů'!$B:$E,MATCH('seznam hráčů'!C$1,'seznam hráčů'!$B$1:$E$1,0),FALSE),"")</f>
        <v>2007</v>
      </c>
      <c r="D42" s="76" t="str">
        <f>IF(C42&lt;MIN('věkové kategorie'!$A$3:$A$8),"",IFERROR(INDEX('věkové kategorie'!$C$3:$C$8,MATCH(C42,'věkové kategorie'!$B$3:$B$8,-1)),""))</f>
        <v>stž</v>
      </c>
      <c r="E42" s="4" t="str">
        <f>IFERROR(VLOOKUP($B42,'seznam hráčů'!$B:$F,MATCH('seznam hráčů'!F$1,'seznam hráčů'!$B$1:$F$1,0),FALSE),"")</f>
        <v>Hořovice</v>
      </c>
      <c r="F42" s="41"/>
      <c r="G42" s="4" t="str">
        <f>IFERROR(VLOOKUP($B42,'1.kolo'!$B:$F,MATCH('1.kolo'!F$5,'1.kolo'!$B$5:$F$5,0),FALSE),"")</f>
        <v/>
      </c>
      <c r="H42" s="4" t="str">
        <f>IFERROR(VLOOKUP($B42,'2.kolo'!$B:$F,MATCH('2.kolo'!F$5,'2.kolo'!$B$5:$F$5,0),FALSE),"")</f>
        <v/>
      </c>
      <c r="I42" s="4">
        <f>IFERROR(VLOOKUP($B42,'3.kolo'!$B:$F,MATCH('3.kolo'!F$5,'3.kolo'!$B$5:$F$5,0),FALSE),"")</f>
        <v>470</v>
      </c>
      <c r="J42" s="4" t="str">
        <f>IFERROR(VLOOKUP($B42,'4.kolo'!$B:$F,MATCH('4.kolo'!F$5,'4.kolo'!$B$5:$F$5,0),FALSE),"")</f>
        <v/>
      </c>
      <c r="K42" s="4">
        <f>IFERROR(VLOOKUP($B42,'5.kolo'!$B:$F,MATCH('5.kolo'!F$5,'5.kolo'!$B$5:$F$5,0),FALSE),"")</f>
        <v>730</v>
      </c>
      <c r="L42" s="4">
        <f>IFERROR(VLOOKUP($B42,'6.kolo'!$B:$F,MATCH('6.kolo'!F$5,'6.kolo'!$B$5:$F$5,0),FALSE),"")</f>
        <v>670</v>
      </c>
      <c r="M42" s="31">
        <f>SUM(F42:L42)/O42</f>
        <v>623.33333333333337</v>
      </c>
      <c r="N42" s="95">
        <f>AVERAGE(G42:L42)</f>
        <v>623.33333333333337</v>
      </c>
      <c r="O42" s="18">
        <f>COUNT(G42:L42)</f>
        <v>3</v>
      </c>
      <c r="Q42" s="40"/>
    </row>
    <row r="43" spans="1:21" x14ac:dyDescent="0.25">
      <c r="A43" s="31">
        <v>34</v>
      </c>
      <c r="B43" s="51" t="s">
        <v>105</v>
      </c>
      <c r="C43" s="88">
        <f>IFERROR(VLOOKUP($B43,'seznam hráčů'!$B:$E,MATCH('seznam hráčů'!C$1,'seznam hráčů'!$B$1:$E$1,0),FALSE),"")</f>
        <v>2006</v>
      </c>
      <c r="D43" s="25" t="str">
        <f>IF(C43&lt;MIN('věkové kategorie'!$A$3:$A$8),"",IFERROR(INDEX('věkové kategorie'!$C$3:$C$8,MATCH(C43,'věkové kategorie'!$B$3:$B$8,-1)),""))</f>
        <v>dor</v>
      </c>
      <c r="E43" s="4" t="str">
        <f>IFERROR(VLOOKUP($B43,'seznam hráčů'!$B:$F,MATCH('seznam hráčů'!F$1,'seznam hráčů'!$B$1:$F$1,0),FALSE),"")</f>
        <v>Hořovice</v>
      </c>
      <c r="F43" s="41"/>
      <c r="G43" s="4" t="str">
        <f>IFERROR(VLOOKUP($B43,'1.kolo'!$B:$F,MATCH('1.kolo'!F$5,'1.kolo'!$B$5:$F$5,0),FALSE),"")</f>
        <v/>
      </c>
      <c r="H43" s="4" t="str">
        <f>IFERROR(VLOOKUP($B43,'2.kolo'!$B:$F,MATCH('2.kolo'!F$5,'2.kolo'!$B$5:$F$5,0),FALSE),"")</f>
        <v/>
      </c>
      <c r="I43" s="4" t="str">
        <f>IFERROR(VLOOKUP($B43,'3.kolo'!$B:$F,MATCH('3.kolo'!F$5,'3.kolo'!$B$5:$F$5,0),FALSE),"")</f>
        <v/>
      </c>
      <c r="J43" s="4">
        <f>IFERROR(VLOOKUP($B43,'4.kolo'!$B:$F,MATCH('4.kolo'!F$5,'4.kolo'!$B$5:$F$5,0),FALSE),"")</f>
        <v>350</v>
      </c>
      <c r="K43" s="4">
        <f>IFERROR(VLOOKUP($B43,'5.kolo'!$B:$F,MATCH('5.kolo'!F$5,'5.kolo'!$B$5:$F$5,0),FALSE),"")</f>
        <v>470</v>
      </c>
      <c r="L43" s="4">
        <f>IFERROR(VLOOKUP($B43,'6.kolo'!$B:$F,MATCH('6.kolo'!F$5,'6.kolo'!$B$5:$F$5,0),FALSE),"")</f>
        <v>580</v>
      </c>
      <c r="M43" s="31">
        <f>SUM(F43:L43)/O43</f>
        <v>466.66666666666669</v>
      </c>
      <c r="N43" s="95">
        <f>AVERAGE(G43:L43)</f>
        <v>466.66666666666669</v>
      </c>
      <c r="O43" s="18">
        <f>COUNT(G43:L43)</f>
        <v>3</v>
      </c>
    </row>
    <row r="44" spans="1:21" x14ac:dyDescent="0.25">
      <c r="A44" s="31">
        <v>38</v>
      </c>
      <c r="B44" s="51" t="s">
        <v>108</v>
      </c>
      <c r="C44" s="88">
        <f>IFERROR(VLOOKUP($B44,'seznam hráčů'!$B:$E,MATCH('seznam hráčů'!C$1,'seznam hráčů'!$B$1:$E$1,0),FALSE),"")</f>
        <v>2011</v>
      </c>
      <c r="D44" s="76" t="str">
        <f>IF(C44&lt;MIN('věkové kategorie'!$A$3:$A$8),"",IFERROR(INDEX('věkové kategorie'!$C$3:$C$8,MATCH(C44,'věkové kategorie'!$B$3:$B$8,-1)),""))</f>
        <v>nmlž</v>
      </c>
      <c r="E44" s="4" t="str">
        <f>IFERROR(VLOOKUP($B44,'seznam hráčů'!$B:$F,MATCH('seznam hráčů'!F$1,'seznam hráčů'!$B$1:$F$1,0),FALSE),"")</f>
        <v>Zdice</v>
      </c>
      <c r="F44" s="41"/>
      <c r="G44" s="4" t="str">
        <f>IFERROR(VLOOKUP($B44,'1.kolo'!$B:$F,MATCH('1.kolo'!F$5,'1.kolo'!$B$5:$F$5,0),FALSE),"")</f>
        <v/>
      </c>
      <c r="H44" s="4" t="str">
        <f>IFERROR(VLOOKUP($B44,'2.kolo'!$B:$F,MATCH('2.kolo'!F$5,'2.kolo'!$B$5:$F$5,0),FALSE),"")</f>
        <v/>
      </c>
      <c r="I44" s="4" t="str">
        <f>IFERROR(VLOOKUP($B44,'3.kolo'!$B:$F,MATCH('3.kolo'!F$5,'3.kolo'!$B$5:$F$5,0),FALSE),"")</f>
        <v/>
      </c>
      <c r="J44" s="4">
        <f>IFERROR(VLOOKUP($B44,'4.kolo'!$B:$F,MATCH('4.kolo'!F$5,'4.kolo'!$B$5:$F$5,0),FALSE),"")</f>
        <v>310</v>
      </c>
      <c r="K44" s="4">
        <f>IFERROR(VLOOKUP($B44,'5.kolo'!$B:$F,MATCH('5.kolo'!F$5,'5.kolo'!$B$5:$F$5,0),FALSE),"")</f>
        <v>510</v>
      </c>
      <c r="L44" s="4">
        <f>IFERROR(VLOOKUP($B44,'6.kolo'!$B:$F,MATCH('6.kolo'!F$5,'6.kolo'!$B$5:$F$5,0),FALSE),"")</f>
        <v>330</v>
      </c>
      <c r="M44" s="31">
        <f>SUM(F44:L44)/O44</f>
        <v>383.33333333333331</v>
      </c>
      <c r="N44" s="95">
        <f>AVERAGE(G44:L44)</f>
        <v>383.33333333333331</v>
      </c>
      <c r="O44" s="18">
        <f>COUNT(G44:L44)</f>
        <v>3</v>
      </c>
    </row>
    <row r="45" spans="1:21" x14ac:dyDescent="0.25">
      <c r="A45" s="117"/>
      <c r="B45" s="118"/>
      <c r="C45" s="100"/>
      <c r="D45" s="101"/>
      <c r="E45" s="102"/>
      <c r="F45" s="119"/>
      <c r="G45" s="102"/>
      <c r="H45" s="102"/>
      <c r="I45" s="102"/>
      <c r="J45" s="102"/>
      <c r="K45" s="102"/>
      <c r="L45" s="102"/>
      <c r="M45" s="117"/>
      <c r="N45" s="95"/>
      <c r="O45" s="84"/>
      <c r="U45" s="18"/>
    </row>
    <row r="46" spans="1:21" x14ac:dyDescent="0.25">
      <c r="A46" s="117"/>
      <c r="B46" s="118"/>
      <c r="C46" s="100"/>
      <c r="D46" s="101"/>
      <c r="E46" s="102"/>
      <c r="F46" s="119"/>
      <c r="G46" s="102"/>
      <c r="H46" s="102"/>
      <c r="I46" s="102"/>
      <c r="J46" s="102"/>
      <c r="K46" s="102"/>
      <c r="L46" s="102"/>
      <c r="M46" s="117"/>
      <c r="N46" s="95"/>
      <c r="O46" s="84"/>
      <c r="U46" s="18"/>
    </row>
    <row r="47" spans="1:21" x14ac:dyDescent="0.25">
      <c r="A47" s="117"/>
      <c r="B47" s="118"/>
      <c r="C47" s="100"/>
      <c r="D47" s="101"/>
      <c r="E47" s="102"/>
      <c r="F47" s="119"/>
      <c r="G47" s="102"/>
      <c r="H47" s="102"/>
      <c r="I47" s="102"/>
      <c r="J47" s="102"/>
      <c r="K47" s="102"/>
      <c r="L47" s="102"/>
      <c r="M47" s="117"/>
      <c r="N47" s="95"/>
      <c r="O47" s="84"/>
      <c r="U47" s="18"/>
    </row>
    <row r="53" spans="2:3" x14ac:dyDescent="0.25">
      <c r="B53" t="s">
        <v>245</v>
      </c>
    </row>
    <row r="54" spans="2:3" x14ac:dyDescent="0.25">
      <c r="B54" s="59">
        <v>1</v>
      </c>
      <c r="C54">
        <v>100</v>
      </c>
    </row>
    <row r="55" spans="2:3" x14ac:dyDescent="0.25">
      <c r="B55" s="59">
        <v>2</v>
      </c>
      <c r="C55">
        <v>80</v>
      </c>
    </row>
    <row r="56" spans="2:3" x14ac:dyDescent="0.25">
      <c r="B56" s="59" t="s">
        <v>333</v>
      </c>
      <c r="C56">
        <v>60</v>
      </c>
    </row>
    <row r="57" spans="2:3" x14ac:dyDescent="0.25">
      <c r="B57" s="59" t="s">
        <v>334</v>
      </c>
      <c r="C57">
        <v>50</v>
      </c>
    </row>
    <row r="58" spans="2:3" x14ac:dyDescent="0.25">
      <c r="B58" s="59" t="s">
        <v>335</v>
      </c>
      <c r="C58">
        <v>30</v>
      </c>
    </row>
    <row r="59" spans="2:3" x14ac:dyDescent="0.25">
      <c r="B59" s="59" t="s">
        <v>185</v>
      </c>
      <c r="C59">
        <v>20</v>
      </c>
    </row>
    <row r="60" spans="2:3" x14ac:dyDescent="0.25">
      <c r="B60" s="59" t="s">
        <v>186</v>
      </c>
      <c r="C60">
        <v>10</v>
      </c>
    </row>
  </sheetData>
  <autoFilter ref="B4:P35" xr:uid="{00000000-0001-0000-0800-000000000000}">
    <sortState xmlns:xlrd2="http://schemas.microsoft.com/office/spreadsheetml/2017/richdata2" ref="B5:P35">
      <sortCondition descending="1" ref="M4:M35"/>
    </sortState>
  </autoFilter>
  <sortState xmlns:xlrd2="http://schemas.microsoft.com/office/spreadsheetml/2017/richdata2" ref="B5:S35">
    <sortCondition descending="1" ref="M5:M35"/>
  </sortState>
  <mergeCells count="2">
    <mergeCell ref="A3:M3"/>
    <mergeCell ref="A1:M2"/>
  </mergeCells>
  <phoneticPr fontId="8" type="noConversion"/>
  <conditionalFormatting sqref="M48:M1048576 M4:M36">
    <cfRule type="duplicateValues" dxfId="162" priority="78"/>
  </conditionalFormatting>
  <conditionalFormatting sqref="N1:N2">
    <cfRule type="duplicateValues" dxfId="161" priority="72"/>
  </conditionalFormatting>
  <conditionalFormatting sqref="N3">
    <cfRule type="duplicateValues" dxfId="160" priority="71"/>
  </conditionalFormatting>
  <conditionalFormatting sqref="O5:O35">
    <cfRule type="cellIs" dxfId="159" priority="61" operator="lessThan">
      <formula>3</formula>
    </cfRule>
  </conditionalFormatting>
  <conditionalFormatting sqref="M37 M45:M47">
    <cfRule type="duplicateValues" dxfId="152" priority="53"/>
  </conditionalFormatting>
  <conditionalFormatting sqref="O37 O45:O47">
    <cfRule type="cellIs" dxfId="151" priority="52" operator="lessThan">
      <formula>3</formula>
    </cfRule>
  </conditionalFormatting>
  <conditionalFormatting sqref="B37 B45:B47">
    <cfRule type="duplicateValues" dxfId="144" priority="54"/>
  </conditionalFormatting>
  <conditionalFormatting sqref="M38:M39">
    <cfRule type="duplicateValues" dxfId="143" priority="44"/>
  </conditionalFormatting>
  <conditionalFormatting sqref="O38:O39">
    <cfRule type="cellIs" dxfId="142" priority="43" operator="lessThan">
      <formula>3</formula>
    </cfRule>
  </conditionalFormatting>
  <conditionalFormatting sqref="B38:B39">
    <cfRule type="duplicateValues" dxfId="135" priority="45"/>
  </conditionalFormatting>
  <conditionalFormatting sqref="M40:M41">
    <cfRule type="duplicateValues" dxfId="134" priority="35"/>
  </conditionalFormatting>
  <conditionalFormatting sqref="O40:O41">
    <cfRule type="cellIs" dxfId="133" priority="34" operator="lessThan">
      <formula>3</formula>
    </cfRule>
  </conditionalFormatting>
  <conditionalFormatting sqref="B40:B41">
    <cfRule type="duplicateValues" dxfId="126" priority="36"/>
  </conditionalFormatting>
  <conditionalFormatting sqref="M42">
    <cfRule type="duplicateValues" dxfId="125" priority="26"/>
  </conditionalFormatting>
  <conditionalFormatting sqref="O42">
    <cfRule type="cellIs" dxfId="124" priority="25" operator="lessThan">
      <formula>3</formula>
    </cfRule>
  </conditionalFormatting>
  <conditionalFormatting sqref="B42">
    <cfRule type="duplicateValues" dxfId="117" priority="27"/>
  </conditionalFormatting>
  <conditionalFormatting sqref="B5:B23">
    <cfRule type="duplicateValues" dxfId="116" priority="356"/>
  </conditionalFormatting>
  <conditionalFormatting sqref="M43">
    <cfRule type="duplicateValues" dxfId="115" priority="17"/>
  </conditionalFormatting>
  <conditionalFormatting sqref="O43">
    <cfRule type="cellIs" dxfId="114" priority="16" operator="lessThan">
      <formula>3</formula>
    </cfRule>
  </conditionalFormatting>
  <conditionalFormatting sqref="B43">
    <cfRule type="duplicateValues" dxfId="107" priority="18"/>
  </conditionalFormatting>
  <conditionalFormatting sqref="M44">
    <cfRule type="duplicateValues" dxfId="106" priority="8"/>
  </conditionalFormatting>
  <conditionalFormatting sqref="O44">
    <cfRule type="cellIs" dxfId="105" priority="7" operator="lessThan">
      <formula>3</formula>
    </cfRule>
  </conditionalFormatting>
  <conditionalFormatting sqref="B44">
    <cfRule type="duplicateValues" dxfId="98" priority="9"/>
  </conditionalFormatting>
  <conditionalFormatting sqref="B24:B35">
    <cfRule type="duplicateValues" dxfId="0" priority="392"/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55" operator="equal" id="{1E7DC3DA-41D6-4CE5-81EE-AB46E5F78978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56" operator="equal" id="{9D0B0A35-0C68-4C9D-B9DD-252B2D251293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57" operator="equal" id="{ACFAD539-99F5-4AC4-BC07-585E6CBA938E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58" operator="equal" id="{D0B50327-FEE8-4982-BFA9-EA288A1BCD6D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59" operator="equal" id="{8703DB81-682D-4D3E-9FC2-9566EA67A156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60" operator="equal" id="{93DA88A4-5159-4C5E-A313-36DC647C10DD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D5:D35</xm:sqref>
        </x14:conditionalFormatting>
        <x14:conditionalFormatting xmlns:xm="http://schemas.microsoft.com/office/excel/2006/main">
          <x14:cfRule type="cellIs" priority="46" operator="equal" id="{B615FDB6-79B1-4B8B-BF2E-364A376462F5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47" operator="equal" id="{41596CB8-6563-4181-BD4A-402EDD5FA249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48" operator="equal" id="{47DC6DAE-82DA-4375-8B47-8EF9605C2D23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49" operator="equal" id="{200E8A63-3D5B-456D-8F37-CC078E0EF590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50" operator="equal" id="{04B0837F-1351-45C3-9540-F55EBF24331D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51" operator="equal" id="{8C5BCA03-92DA-4AE3-9183-27BFD031214F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D37 D45:D47</xm:sqref>
        </x14:conditionalFormatting>
        <x14:conditionalFormatting xmlns:xm="http://schemas.microsoft.com/office/excel/2006/main">
          <x14:cfRule type="cellIs" priority="37" operator="equal" id="{0433A3DE-D445-4DE8-AE33-A7676910EE9F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38" operator="equal" id="{9DCB0854-FAF8-43F3-AF77-A37621417D8A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39" operator="equal" id="{09335F39-A135-4C75-8FC9-16782BF468B7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40" operator="equal" id="{A3B12D3E-6378-45BB-953C-4508822F4BE2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41" operator="equal" id="{2CD5C201-071D-4600-ADB3-2B5399C1112D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42" operator="equal" id="{AA2D1DB7-A2F0-4313-A398-9242B043E38C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D38:D39</xm:sqref>
        </x14:conditionalFormatting>
        <x14:conditionalFormatting xmlns:xm="http://schemas.microsoft.com/office/excel/2006/main">
          <x14:cfRule type="cellIs" priority="28" operator="equal" id="{7FEFDE9A-A831-4ABA-A99F-9A601CC83D20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29" operator="equal" id="{90B5D74E-FF5A-4506-A6AA-62D7A6375719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30" operator="equal" id="{5C66BCBC-AE50-4639-A97B-27D512908A3F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31" operator="equal" id="{B2AA8A07-BEFF-4782-96EA-61AC09F40AED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32" operator="equal" id="{431DAF91-CD68-4784-B0BA-40C73C8822D8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33" operator="equal" id="{581BF1E9-8877-483E-BBB6-F261FF7B2D16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D40:D41</xm:sqref>
        </x14:conditionalFormatting>
        <x14:conditionalFormatting xmlns:xm="http://schemas.microsoft.com/office/excel/2006/main">
          <x14:cfRule type="cellIs" priority="19" operator="equal" id="{1506BE6B-1F6A-44E9-9983-96825C0D9169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20" operator="equal" id="{873EC68E-242A-41F5-A226-20DAA8F154CA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21" operator="equal" id="{AABFDBA3-AFC5-4767-A2C7-99AC4BCD8445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22" operator="equal" id="{38AEC2E0-29A8-4743-BC04-7BA9C2FC37B4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23" operator="equal" id="{98C1D474-0758-4913-98A5-4AADCF614863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24" operator="equal" id="{0C6E6782-217C-41F2-B59E-6D711BBE619E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D42</xm:sqref>
        </x14:conditionalFormatting>
        <x14:conditionalFormatting xmlns:xm="http://schemas.microsoft.com/office/excel/2006/main">
          <x14:cfRule type="cellIs" priority="10" operator="equal" id="{C314C9D7-F041-47EF-876E-3077E14CE3ED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11" operator="equal" id="{2AFD84A5-9660-455A-B8A4-AA6FE1F7F9DA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12" operator="equal" id="{2E685614-C1C6-432D-8B9C-22597198D3AD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13" operator="equal" id="{017B5D12-43C4-4623-B376-A5DD75F815DD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14" operator="equal" id="{C189E9B8-C768-4E48-96E6-18FF9EBFC47F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15" operator="equal" id="{56008206-F527-43F7-9A90-092445829433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D43</xm:sqref>
        </x14:conditionalFormatting>
        <x14:conditionalFormatting xmlns:xm="http://schemas.microsoft.com/office/excel/2006/main">
          <x14:cfRule type="cellIs" priority="1" operator="equal" id="{209A81D0-2C6F-4BAC-A56B-9A663A8FC787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2" operator="equal" id="{8FC913A9-7B3F-40FC-AA66-5A57B112D41B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3" operator="equal" id="{2DCD2460-4581-4C4D-AC00-4C181DE99142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4" operator="equal" id="{E2C822F6-5D4F-4A87-B8CA-93F96ACBFC89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5" operator="equal" id="{4EAD3FBD-0B2C-479C-81DC-D10150EFF181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6" operator="equal" id="{323B04B3-258C-493D-8A46-2887889D2C78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D44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35CA3-B388-462B-90CD-6C7C72165C07}">
  <dimension ref="A1:R60"/>
  <sheetViews>
    <sheetView topLeftCell="A31" workbookViewId="0">
      <selection activeCell="B5" sqref="B5:B60"/>
    </sheetView>
  </sheetViews>
  <sheetFormatPr defaultRowHeight="15" x14ac:dyDescent="0.25"/>
  <cols>
    <col min="1" max="1" width="8.42578125" customWidth="1"/>
    <col min="2" max="2" width="21.140625" customWidth="1"/>
    <col min="3" max="3" width="6.5703125" customWidth="1"/>
    <col min="5" max="5" width="11.7109375" customWidth="1"/>
    <col min="6" max="11" width="7.140625" customWidth="1"/>
    <col min="13" max="13" width="12.42578125" style="18" customWidth="1"/>
    <col min="14" max="14" width="10.140625" style="18" customWidth="1"/>
    <col min="15" max="15" width="7.140625" customWidth="1"/>
  </cols>
  <sheetData>
    <row r="1" spans="1:18" ht="14.45" customHeight="1" x14ac:dyDescent="0.25">
      <c r="A1" s="104" t="s">
        <v>169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77"/>
    </row>
    <row r="2" spans="1:18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78"/>
    </row>
    <row r="3" spans="1:18" ht="14.45" customHeight="1" x14ac:dyDescent="0.25">
      <c r="A3" s="113" t="s">
        <v>240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79"/>
    </row>
    <row r="4" spans="1:18" x14ac:dyDescent="0.25">
      <c r="A4" s="92" t="s">
        <v>2</v>
      </c>
      <c r="B4" s="92" t="s">
        <v>124</v>
      </c>
      <c r="C4" s="92" t="s">
        <v>5</v>
      </c>
      <c r="D4" s="93" t="s">
        <v>241</v>
      </c>
      <c r="E4" s="92" t="s">
        <v>4</v>
      </c>
      <c r="F4" s="92" t="s">
        <v>125</v>
      </c>
      <c r="G4" s="92" t="s">
        <v>126</v>
      </c>
      <c r="H4" s="92" t="s">
        <v>127</v>
      </c>
      <c r="I4" s="92" t="s">
        <v>128</v>
      </c>
      <c r="J4" s="94" t="s">
        <v>129</v>
      </c>
      <c r="K4" s="94" t="s">
        <v>130</v>
      </c>
      <c r="L4" s="94" t="s">
        <v>7</v>
      </c>
      <c r="M4" s="52" t="s">
        <v>325</v>
      </c>
      <c r="N4" s="52" t="s">
        <v>244</v>
      </c>
      <c r="O4">
        <v>1</v>
      </c>
    </row>
    <row r="5" spans="1:18" x14ac:dyDescent="0.25">
      <c r="A5" s="4" t="s">
        <v>9</v>
      </c>
      <c r="B5" s="51" t="s">
        <v>10</v>
      </c>
      <c r="C5" s="88">
        <f>IFERROR(VLOOKUP($B5,'seznam hráčů'!$B:$E,MATCH('seznam hráčů'!C$1,'seznam hráčů'!$B$1:$E$1,0),FALSE),"")</f>
        <v>2007</v>
      </c>
      <c r="D5" s="25" t="str">
        <f>IF(C5&lt;MIN('věkové kategorie'!$A$3:$A$8),"",IFERROR(INDEX('věkové kategorie'!$C$3:$C$8,MATCH(C5,'věkové kategorie'!$B$3:$B$8,-1)),""))</f>
        <v>stž</v>
      </c>
      <c r="E5" s="4" t="str">
        <f>IFERROR(VLOOKUP($B5,'seznam hráčů'!$B:$F,MATCH('seznam hráčů'!F$1,'seznam hráčů'!$B$1:$F$1,0),FALSE),"")</f>
        <v>Olešná</v>
      </c>
      <c r="F5" s="4">
        <f>IFERROR(VLOOKUP($B5,'1.kolo'!$B:$F,MATCH('1.kolo'!F$5,'1.kolo'!$B$5:$F$5,0),FALSE),"")</f>
        <v>1000</v>
      </c>
      <c r="G5" s="4">
        <f>IFERROR(VLOOKUP($B5,'2.kolo'!$B:$F,MATCH('2.kolo'!F$5,'2.kolo'!$B$5:$F$5,0),FALSE),"")</f>
        <v>1000</v>
      </c>
      <c r="H5" s="4">
        <f>IFERROR(VLOOKUP($B5,'3.kolo'!$B:$F,MATCH('3.kolo'!F$5,'3.kolo'!$B$5:$F$5,0),FALSE),"")</f>
        <v>1000</v>
      </c>
      <c r="I5" s="4">
        <f>IFERROR(VLOOKUP($B5,'4.kolo'!$B:$F,MATCH('4.kolo'!F$5,'4.kolo'!$B$5:$F$5,0),FALSE),"")</f>
        <v>1000</v>
      </c>
      <c r="J5" s="4">
        <f>IFERROR(VLOOKUP($B5,'5.kolo'!$B:$F,MATCH('5.kolo'!F$5,'5.kolo'!$B$5:$F$5,0),FALSE),"")</f>
        <v>1000</v>
      </c>
      <c r="K5" s="4">
        <f>IFERROR(VLOOKUP($B5,'6.kolo'!$B:$F,MATCH('6.kolo'!F$5,'6.kolo'!$B$5:$F$5,0),FALSE),"")</f>
        <v>1000</v>
      </c>
      <c r="L5" s="31">
        <f t="shared" ref="L5:L36" si="0">SUM(F5:K5)/N5</f>
        <v>1000</v>
      </c>
      <c r="M5" s="95">
        <f t="shared" ref="M5:M16" si="1">LARGE(F5:K5,1)+LARGE(F5:K5,2)+LARGE(F5:K5,3)+LARGE(F5:K5,4)</f>
        <v>4000</v>
      </c>
      <c r="N5" s="18">
        <f t="shared" ref="N5:N36" si="2">COUNT(F5:K5)</f>
        <v>6</v>
      </c>
    </row>
    <row r="6" spans="1:18" x14ac:dyDescent="0.25">
      <c r="A6" s="4" t="s">
        <v>11</v>
      </c>
      <c r="B6" s="51" t="s">
        <v>16</v>
      </c>
      <c r="C6" s="88">
        <f>IFERROR(VLOOKUP($B6,'seznam hráčů'!$B:$E,MATCH('seznam hráčů'!C$1,'seznam hráčů'!$B$1:$E$1,0),FALSE),"")</f>
        <v>2006</v>
      </c>
      <c r="D6" s="25" t="str">
        <f>IF(C6&lt;MIN('věkové kategorie'!$A$3:$A$8),"",IFERROR(INDEX('věkové kategorie'!$C$3:$C$8,MATCH(C6,'věkové kategorie'!$B$3:$B$8,-1)),""))</f>
        <v>dor</v>
      </c>
      <c r="E6" s="4" t="str">
        <f>IFERROR(VLOOKUP($B6,'seznam hráčů'!$B:$F,MATCH('seznam hráčů'!F$1,'seznam hráčů'!$B$1:$F$1,0),FALSE),"")</f>
        <v>Žebrák</v>
      </c>
      <c r="F6" s="4">
        <f>IFERROR(VLOOKUP($B6,'1.kolo'!$B:$F,MATCH('1.kolo'!F$5,'1.kolo'!$B$5:$F$5,0),FALSE),"")</f>
        <v>910</v>
      </c>
      <c r="G6" s="4">
        <f>IFERROR(VLOOKUP($B6,'2.kolo'!$B:$F,MATCH('2.kolo'!F$5,'2.kolo'!$B$5:$F$5,0),FALSE),"")</f>
        <v>850</v>
      </c>
      <c r="H6" s="4">
        <f>IFERROR(VLOOKUP($B6,'3.kolo'!$B:$F,MATCH('3.kolo'!F$5,'3.kolo'!$B$5:$F$5,0),FALSE),"")</f>
        <v>910</v>
      </c>
      <c r="I6" s="4">
        <f>IFERROR(VLOOKUP($B6,'4.kolo'!$B:$F,MATCH('4.kolo'!F$5,'4.kolo'!$B$5:$F$5,0),FALSE),"")</f>
        <v>970</v>
      </c>
      <c r="J6" s="4">
        <f>IFERROR(VLOOKUP($B6,'5.kolo'!$B:$F,MATCH('5.kolo'!F$5,'5.kolo'!$B$5:$F$5,0),FALSE),"")</f>
        <v>940</v>
      </c>
      <c r="K6" s="4" t="str">
        <f>IFERROR(VLOOKUP($B6,'6.kolo'!$B:$F,MATCH('6.kolo'!F$5,'6.kolo'!$B$5:$F$5,0),FALSE),"")</f>
        <v/>
      </c>
      <c r="L6" s="31">
        <f t="shared" si="0"/>
        <v>916</v>
      </c>
      <c r="M6" s="95">
        <f t="shared" si="1"/>
        <v>3730</v>
      </c>
      <c r="N6" s="18">
        <f t="shared" si="2"/>
        <v>5</v>
      </c>
    </row>
    <row r="7" spans="1:18" x14ac:dyDescent="0.25">
      <c r="A7" s="4" t="s">
        <v>328</v>
      </c>
      <c r="B7" s="51" t="s">
        <v>29</v>
      </c>
      <c r="C7" s="88">
        <f>IFERROR(VLOOKUP($B7,'seznam hráčů'!$B:$E,MATCH('seznam hráčů'!C$1,'seznam hráčů'!$B$1:$E$1,0),FALSE),"")</f>
        <v>2006</v>
      </c>
      <c r="D7" s="25" t="str">
        <f>IF(C7&lt;MIN('věkové kategorie'!$A$3:$A$8),"",IFERROR(INDEX('věkové kategorie'!$C$3:$C$8,MATCH(C7,'věkové kategorie'!$B$3:$B$8,-1)),""))</f>
        <v>dor</v>
      </c>
      <c r="E7" s="4" t="str">
        <f>IFERROR(VLOOKUP($B7,'seznam hráčů'!$B:$F,MATCH('seznam hráčů'!F$1,'seznam hráčů'!$B$1:$F$1,0),FALSE),"")</f>
        <v>Hudlice</v>
      </c>
      <c r="F7" s="4">
        <f>IFERROR(VLOOKUP($B7,'1.kolo'!$B:$F,MATCH('1.kolo'!F$5,'1.kolo'!$B$5:$F$5,0),FALSE),"")</f>
        <v>790</v>
      </c>
      <c r="G7" s="4">
        <f>IFERROR(VLOOKUP($B7,'2.kolo'!$B:$F,MATCH('2.kolo'!F$5,'2.kolo'!$B$5:$F$5,0),FALSE),"")</f>
        <v>910</v>
      </c>
      <c r="H7" s="4">
        <f>IFERROR(VLOOKUP($B7,'3.kolo'!$B:$F,MATCH('3.kolo'!F$5,'3.kolo'!$B$5:$F$5,0),FALSE),"")</f>
        <v>880</v>
      </c>
      <c r="I7" s="4">
        <f>IFERROR(VLOOKUP($B7,'4.kolo'!$B:$F,MATCH('4.kolo'!F$5,'4.kolo'!$B$5:$F$5,0),FALSE),"")</f>
        <v>730</v>
      </c>
      <c r="J7" s="4">
        <f>IFERROR(VLOOKUP($B7,'5.kolo'!$B:$F,MATCH('5.kolo'!F$5,'5.kolo'!$B$5:$F$5,0),FALSE),"")</f>
        <v>880</v>
      </c>
      <c r="K7" s="4">
        <f>IFERROR(VLOOKUP($B7,'6.kolo'!$B:$F,MATCH('6.kolo'!F$5,'6.kolo'!$B$5:$F$5,0),FALSE),"")</f>
        <v>880</v>
      </c>
      <c r="L7" s="31">
        <f t="shared" si="0"/>
        <v>845</v>
      </c>
      <c r="M7" s="95">
        <f t="shared" si="1"/>
        <v>3550</v>
      </c>
      <c r="N7" s="18">
        <f t="shared" si="2"/>
        <v>6</v>
      </c>
    </row>
    <row r="8" spans="1:18" x14ac:dyDescent="0.25">
      <c r="A8" s="4" t="s">
        <v>328</v>
      </c>
      <c r="B8" s="51" t="s">
        <v>18</v>
      </c>
      <c r="C8" s="88">
        <f>IFERROR(VLOOKUP($B8,'seznam hráčů'!$B:$E,MATCH('seznam hráčů'!C$1,'seznam hráčů'!$B$1:$E$1,0),FALSE),"")</f>
        <v>2008</v>
      </c>
      <c r="D8" s="25" t="str">
        <f>IF(C8&lt;MIN('věkové kategorie'!$A$3:$A$8),"",IFERROR(INDEX('věkové kategorie'!$C$3:$C$8,MATCH(C8,'věkové kategorie'!$B$3:$B$8,-1)),""))</f>
        <v>stž</v>
      </c>
      <c r="E8" s="4" t="str">
        <f>IFERROR(VLOOKUP($B8,'seznam hráčů'!$B:$F,MATCH('seznam hráčů'!F$1,'seznam hráčů'!$B$1:$F$1,0),FALSE),"")</f>
        <v>Olešná</v>
      </c>
      <c r="F8" s="4">
        <f>IFERROR(VLOOKUP($B8,'1.kolo'!$B:$F,MATCH('1.kolo'!F$5,'1.kolo'!$B$5:$F$5,0),FALSE),"")</f>
        <v>880</v>
      </c>
      <c r="G8" s="4">
        <f>IFERROR(VLOOKUP($B8,'2.kolo'!$B:$F,MATCH('2.kolo'!F$5,'2.kolo'!$B$5:$F$5,0),FALSE),"")</f>
        <v>940</v>
      </c>
      <c r="H8" s="4" t="str">
        <f>IFERROR(VLOOKUP($B8,'3.kolo'!$B:$F,MATCH('3.kolo'!F$5,'3.kolo'!$B$5:$F$5,0),FALSE),"")</f>
        <v/>
      </c>
      <c r="I8" s="4">
        <f>IFERROR(VLOOKUP($B8,'4.kolo'!$B:$F,MATCH('4.kolo'!F$5,'4.kolo'!$B$5:$F$5,0),FALSE),"")</f>
        <v>820</v>
      </c>
      <c r="J8" s="4" t="str">
        <f>IFERROR(VLOOKUP($B8,'5.kolo'!$B:$F,MATCH('5.kolo'!F$5,'5.kolo'!$B$5:$F$5,0),FALSE),"")</f>
        <v/>
      </c>
      <c r="K8" s="4">
        <f>IFERROR(VLOOKUP($B8,'6.kolo'!$B:$F,MATCH('6.kolo'!F$5,'6.kolo'!$B$5:$F$5,0),FALSE),"")</f>
        <v>910</v>
      </c>
      <c r="L8" s="31">
        <f t="shared" si="0"/>
        <v>887.5</v>
      </c>
      <c r="M8" s="95">
        <f t="shared" si="1"/>
        <v>3550</v>
      </c>
      <c r="N8" s="18">
        <f t="shared" si="2"/>
        <v>4</v>
      </c>
    </row>
    <row r="9" spans="1:18" x14ac:dyDescent="0.25">
      <c r="A9" s="4" t="s">
        <v>17</v>
      </c>
      <c r="B9" s="51" t="s">
        <v>14</v>
      </c>
      <c r="C9" s="88">
        <f>IFERROR(VLOOKUP($B9,'seznam hráčů'!$B:$E,MATCH('seznam hráčů'!C$1,'seznam hráčů'!$B$1:$E$1,0),FALSE),"")</f>
        <v>2006</v>
      </c>
      <c r="D9" s="25" t="str">
        <f>IF(C9&lt;MIN('věkové kategorie'!$A$3:$A$8),"",IFERROR(INDEX('věkové kategorie'!$C$3:$C$8,MATCH(C9,'věkové kategorie'!$B$3:$B$8,-1)),""))</f>
        <v>dor</v>
      </c>
      <c r="E9" s="4" t="str">
        <f>IFERROR(VLOOKUP($B9,'seznam hráčů'!$B:$F,MATCH('seznam hráčů'!F$1,'seznam hráčů'!$B$1:$F$1,0),FALSE),"")</f>
        <v>Hudlice</v>
      </c>
      <c r="F9" s="4">
        <f>IFERROR(VLOOKUP($B9,'1.kolo'!$B:$F,MATCH('1.kolo'!F$5,'1.kolo'!$B$5:$F$5,0),FALSE),"")</f>
        <v>940</v>
      </c>
      <c r="G9" s="4">
        <f>IFERROR(VLOOKUP($B9,'2.kolo'!$B:$F,MATCH('2.kolo'!F$5,'2.kolo'!$B$5:$F$5,0),FALSE),"")</f>
        <v>820</v>
      </c>
      <c r="H9" s="4" t="str">
        <f>IFERROR(VLOOKUP($B9,'3.kolo'!$B:$F,MATCH('3.kolo'!F$5,'3.kolo'!$B$5:$F$5,0),FALSE),"")</f>
        <v/>
      </c>
      <c r="I9" s="4">
        <f>IFERROR(VLOOKUP($B9,'4.kolo'!$B:$F,MATCH('4.kolo'!F$5,'4.kolo'!$B$5:$F$5,0),FALSE),"")</f>
        <v>880</v>
      </c>
      <c r="J9" s="4" t="str">
        <f>IFERROR(VLOOKUP($B9,'5.kolo'!$B:$F,MATCH('5.kolo'!F$5,'5.kolo'!$B$5:$F$5,0),FALSE),"")</f>
        <v/>
      </c>
      <c r="K9" s="4">
        <f>IFERROR(VLOOKUP($B9,'6.kolo'!$B:$F,MATCH('6.kolo'!F$5,'6.kolo'!$B$5:$F$5,0),FALSE),"")</f>
        <v>850</v>
      </c>
      <c r="L9" s="31">
        <f t="shared" si="0"/>
        <v>872.5</v>
      </c>
      <c r="M9" s="95">
        <f t="shared" si="1"/>
        <v>3490</v>
      </c>
      <c r="N9" s="18">
        <f t="shared" si="2"/>
        <v>4</v>
      </c>
      <c r="P9" s="89"/>
      <c r="Q9" s="89"/>
      <c r="R9" s="89"/>
    </row>
    <row r="10" spans="1:18" x14ac:dyDescent="0.25">
      <c r="A10" s="4" t="s">
        <v>19</v>
      </c>
      <c r="B10" s="51" t="s">
        <v>22</v>
      </c>
      <c r="C10" s="88">
        <f>IFERROR(VLOOKUP($B10,'seznam hráčů'!$B:$E,MATCH('seznam hráčů'!C$1,'seznam hráčů'!$B$1:$E$1,0),FALSE),"")</f>
        <v>2006</v>
      </c>
      <c r="D10" s="25" t="str">
        <f>IF(C10&lt;MIN('věkové kategorie'!$A$3:$A$8),"",IFERROR(INDEX('věkové kategorie'!$C$3:$C$8,MATCH(C10,'věkové kategorie'!$B$3:$B$8,-1)),""))</f>
        <v>dor</v>
      </c>
      <c r="E10" s="4" t="str">
        <f>IFERROR(VLOOKUP($B10,'seznam hráčů'!$B:$F,MATCH('seznam hráčů'!F$1,'seznam hráčů'!$B$1:$F$1,0),FALSE),"")</f>
        <v>Hudlice</v>
      </c>
      <c r="F10" s="4">
        <f>IFERROR(VLOOKUP($B10,'1.kolo'!$B:$F,MATCH('1.kolo'!F$5,'1.kolo'!$B$5:$F$5,0),FALSE),"")</f>
        <v>820</v>
      </c>
      <c r="G10" s="4" t="str">
        <f>IFERROR(VLOOKUP($B10,'2.kolo'!$B:$F,MATCH('2.kolo'!F$5,'2.kolo'!$B$5:$F$5,0),FALSE),"")</f>
        <v/>
      </c>
      <c r="H10" s="4">
        <f>IFERROR(VLOOKUP($B10,'3.kolo'!$B:$F,MATCH('3.kolo'!F$5,'3.kolo'!$B$5:$F$5,0),FALSE),"")</f>
        <v>850</v>
      </c>
      <c r="I10" s="4">
        <f>IFERROR(VLOOKUP($B10,'4.kolo'!$B:$F,MATCH('4.kolo'!F$5,'4.kolo'!$B$5:$F$5,0),FALSE),"")</f>
        <v>850</v>
      </c>
      <c r="J10" s="4">
        <f>IFERROR(VLOOKUP($B10,'5.kolo'!$B:$F,MATCH('5.kolo'!F$5,'5.kolo'!$B$5:$F$5,0),FALSE),"")</f>
        <v>910</v>
      </c>
      <c r="K10" s="4">
        <f>IFERROR(VLOOKUP($B10,'6.kolo'!$B:$F,MATCH('6.kolo'!F$5,'6.kolo'!$B$5:$F$5,0),FALSE),"")</f>
        <v>820</v>
      </c>
      <c r="L10" s="31">
        <f t="shared" si="0"/>
        <v>850</v>
      </c>
      <c r="M10" s="95">
        <f t="shared" si="1"/>
        <v>3430</v>
      </c>
      <c r="N10" s="18">
        <f t="shared" si="2"/>
        <v>5</v>
      </c>
      <c r="P10" s="89"/>
      <c r="Q10" s="89"/>
      <c r="R10" s="89"/>
    </row>
    <row r="11" spans="1:18" x14ac:dyDescent="0.25">
      <c r="A11" s="4" t="s">
        <v>21</v>
      </c>
      <c r="B11" s="51" t="s">
        <v>27</v>
      </c>
      <c r="C11" s="88">
        <f>IFERROR(VLOOKUP($B11,'seznam hráčů'!$B:$E,MATCH('seznam hráčů'!C$1,'seznam hráčů'!$B$1:$E$1,0),FALSE),"")</f>
        <v>2008</v>
      </c>
      <c r="D11" s="25" t="str">
        <f>IF(C11&lt;MIN('věkové kategorie'!$A$3:$A$8),"",IFERROR(INDEX('věkové kategorie'!$C$3:$C$8,MATCH(C11,'věkové kategorie'!$B$3:$B$8,-1)),""))</f>
        <v>stž</v>
      </c>
      <c r="E11" s="4" t="str">
        <f>IFERROR(VLOOKUP($B11,'seznam hráčů'!$B:$F,MATCH('seznam hráčů'!F$1,'seznam hráčů'!$B$1:$F$1,0),FALSE),"")</f>
        <v>Kr.Dvůr</v>
      </c>
      <c r="F11" s="4">
        <f>IFERROR(VLOOKUP($B11,'1.kolo'!$B:$F,MATCH('1.kolo'!F$5,'1.kolo'!$B$5:$F$5,0),FALSE),"")</f>
        <v>820</v>
      </c>
      <c r="G11" s="4">
        <f>IFERROR(VLOOKUP($B11,'2.kolo'!$B:$F,MATCH('2.kolo'!F$5,'2.kolo'!$B$5:$F$5,0),FALSE),"")</f>
        <v>880</v>
      </c>
      <c r="H11" s="4">
        <f>IFERROR(VLOOKUP($B11,'3.kolo'!$B:$F,MATCH('3.kolo'!F$5,'3.kolo'!$B$5:$F$5,0),FALSE),"")</f>
        <v>790</v>
      </c>
      <c r="I11" s="4">
        <f>IFERROR(VLOOKUP($B11,'4.kolo'!$B:$F,MATCH('4.kolo'!F$5,'4.kolo'!$B$5:$F$5,0),FALSE),"")</f>
        <v>820</v>
      </c>
      <c r="J11" s="4" t="str">
        <f>IFERROR(VLOOKUP($B11,'5.kolo'!$B:$F,MATCH('5.kolo'!F$5,'5.kolo'!$B$5:$F$5,0),FALSE),"")</f>
        <v/>
      </c>
      <c r="K11" s="4" t="str">
        <f>IFERROR(VLOOKUP($B11,'6.kolo'!$B:$F,MATCH('6.kolo'!F$5,'6.kolo'!$B$5:$F$5,0),FALSE),"")</f>
        <v/>
      </c>
      <c r="L11" s="31">
        <f t="shared" si="0"/>
        <v>827.5</v>
      </c>
      <c r="M11" s="95">
        <f t="shared" si="1"/>
        <v>3310</v>
      </c>
      <c r="N11" s="18">
        <f t="shared" si="2"/>
        <v>4</v>
      </c>
      <c r="P11" s="91"/>
      <c r="Q11" s="89"/>
      <c r="R11" s="87"/>
    </row>
    <row r="12" spans="1:18" x14ac:dyDescent="0.25">
      <c r="A12" s="4" t="s">
        <v>329</v>
      </c>
      <c r="B12" s="51" t="s">
        <v>31</v>
      </c>
      <c r="C12" s="88">
        <f>IFERROR(VLOOKUP($B12,'seznam hráčů'!$B:$E,MATCH('seznam hráčů'!C$1,'seznam hráčů'!$B$1:$E$1,0),FALSE),"")</f>
        <v>2007</v>
      </c>
      <c r="D12" s="25" t="str">
        <f>IF(C12&lt;MIN('věkové kategorie'!$A$3:$A$8),"",IFERROR(INDEX('věkové kategorie'!$C$3:$C$8,MATCH(C12,'věkové kategorie'!$B$3:$B$8,-1)),""))</f>
        <v>stž</v>
      </c>
      <c r="E12" s="4" t="str">
        <f>IFERROR(VLOOKUP($B12,'seznam hráčů'!$B:$F,MATCH('seznam hráčů'!F$1,'seznam hráčů'!$B$1:$F$1,0),FALSE),"")</f>
        <v>Žebrák</v>
      </c>
      <c r="F12" s="4">
        <f>IFERROR(VLOOKUP($B12,'1.kolo'!$B:$F,MATCH('1.kolo'!F$5,'1.kolo'!$B$5:$F$5,0),FALSE),"")</f>
        <v>760</v>
      </c>
      <c r="G12" s="4">
        <f>IFERROR(VLOOKUP($B12,'2.kolo'!$B:$F,MATCH('2.kolo'!F$5,'2.kolo'!$B$5:$F$5,0),FALSE),"")</f>
        <v>790</v>
      </c>
      <c r="H12" s="4">
        <f>IFERROR(VLOOKUP($B12,'3.kolo'!$B:$F,MATCH('3.kolo'!F$5,'3.kolo'!$B$5:$F$5,0),FALSE),"")</f>
        <v>940</v>
      </c>
      <c r="I12" s="4">
        <f>IFERROR(VLOOKUP($B12,'4.kolo'!$B:$F,MATCH('4.kolo'!F$5,'4.kolo'!$B$5:$F$5,0),FALSE),"")</f>
        <v>760</v>
      </c>
      <c r="J12" s="4" t="str">
        <f>IFERROR(VLOOKUP($B12,'5.kolo'!$B:$F,MATCH('5.kolo'!F$5,'5.kolo'!$B$5:$F$5,0),FALSE),"")</f>
        <v/>
      </c>
      <c r="K12" s="4" t="str">
        <f>IFERROR(VLOOKUP($B12,'6.kolo'!$B:$F,MATCH('6.kolo'!F$5,'6.kolo'!$B$5:$F$5,0),FALSE),"")</f>
        <v/>
      </c>
      <c r="L12" s="31">
        <f t="shared" si="0"/>
        <v>812.5</v>
      </c>
      <c r="M12" s="95">
        <f t="shared" si="1"/>
        <v>3250</v>
      </c>
      <c r="N12" s="18">
        <f t="shared" si="2"/>
        <v>4</v>
      </c>
      <c r="P12" s="87"/>
      <c r="Q12" s="89"/>
      <c r="R12" s="87"/>
    </row>
    <row r="13" spans="1:18" x14ac:dyDescent="0.25">
      <c r="A13" s="4" t="s">
        <v>329</v>
      </c>
      <c r="B13" s="51" t="s">
        <v>20</v>
      </c>
      <c r="C13" s="88">
        <f>IFERROR(VLOOKUP($B13,'seznam hráčů'!$B:$E,MATCH('seznam hráčů'!C$1,'seznam hráčů'!$B$1:$E$1,0),FALSE),"")</f>
        <v>2007</v>
      </c>
      <c r="D13" s="25" t="str">
        <f>IF(C13&lt;MIN('věkové kategorie'!$A$3:$A$8),"",IFERROR(INDEX('věkové kategorie'!$C$3:$C$8,MATCH(C13,'věkové kategorie'!$B$3:$B$8,-1)),""))</f>
        <v>stž</v>
      </c>
      <c r="E13" s="4" t="str">
        <f>IFERROR(VLOOKUP($B13,'seznam hráčů'!$B:$F,MATCH('seznam hráčů'!F$1,'seznam hráčů'!$B$1:$F$1,0),FALSE),"")</f>
        <v>Zdice</v>
      </c>
      <c r="F13" s="4">
        <f>IFERROR(VLOOKUP($B13,'1.kolo'!$B:$F,MATCH('1.kolo'!F$5,'1.kolo'!$B$5:$F$5,0),FALSE),"")</f>
        <v>850</v>
      </c>
      <c r="G13" s="4">
        <f>IFERROR(VLOOKUP($B13,'2.kolo'!$B:$F,MATCH('2.kolo'!F$5,'2.kolo'!$B$5:$F$5,0),FALSE),"")</f>
        <v>790</v>
      </c>
      <c r="H13" s="4">
        <f>IFERROR(VLOOKUP($B13,'3.kolo'!$B:$F,MATCH('3.kolo'!F$5,'3.kolo'!$B$5:$F$5,0),FALSE),"")</f>
        <v>760</v>
      </c>
      <c r="I13" s="4" t="str">
        <f>IFERROR(VLOOKUP($B13,'4.kolo'!$B:$F,MATCH('4.kolo'!F$5,'4.kolo'!$B$5:$F$5,0),FALSE),"")</f>
        <v/>
      </c>
      <c r="J13" s="4">
        <f>IFERROR(VLOOKUP($B13,'5.kolo'!$B:$F,MATCH('5.kolo'!F$5,'5.kolo'!$B$5:$F$5,0),FALSE),"")</f>
        <v>850</v>
      </c>
      <c r="K13" s="4">
        <f>IFERROR(VLOOKUP($B13,'6.kolo'!$B:$F,MATCH('6.kolo'!F$5,'6.kolo'!$B$5:$F$5,0),FALSE),"")</f>
        <v>760</v>
      </c>
      <c r="L13" s="31">
        <f t="shared" si="0"/>
        <v>802</v>
      </c>
      <c r="M13" s="95">
        <f t="shared" si="1"/>
        <v>3250</v>
      </c>
      <c r="N13" s="18">
        <f t="shared" si="2"/>
        <v>5</v>
      </c>
      <c r="P13" s="87"/>
      <c r="Q13" s="89"/>
      <c r="R13" s="87"/>
    </row>
    <row r="14" spans="1:18" x14ac:dyDescent="0.25">
      <c r="A14" s="4" t="s">
        <v>28</v>
      </c>
      <c r="B14" s="51" t="s">
        <v>35</v>
      </c>
      <c r="C14" s="88">
        <f>IFERROR(VLOOKUP($B14,'seznam hráčů'!$B:$E,MATCH('seznam hráčů'!C$1,'seznam hráčů'!$B$1:$E$1,0),FALSE),"")</f>
        <v>2008</v>
      </c>
      <c r="D14" s="25" t="str">
        <f>IF(C14&lt;MIN('věkové kategorie'!$A$3:$A$8),"",IFERROR(INDEX('věkové kategorie'!$C$3:$C$8,MATCH(C14,'věkové kategorie'!$B$3:$B$8,-1)),""))</f>
        <v>stž</v>
      </c>
      <c r="E14" s="4" t="str">
        <f>IFERROR(VLOOKUP($B14,'seznam hráčů'!$B:$F,MATCH('seznam hráčů'!F$1,'seznam hráčů'!$B$1:$F$1,0),FALSE),"")</f>
        <v>Olešná</v>
      </c>
      <c r="F14" s="4">
        <f>IFERROR(VLOOKUP($B14,'1.kolo'!$B:$F,MATCH('1.kolo'!F$5,'1.kolo'!$B$5:$F$5,0),FALSE),"")</f>
        <v>700</v>
      </c>
      <c r="G14" s="4">
        <f>IFERROR(VLOOKUP($B14,'2.kolo'!$B:$F,MATCH('2.kolo'!F$5,'2.kolo'!$B$5:$F$5,0),FALSE),"")</f>
        <v>820</v>
      </c>
      <c r="H14" s="4" t="str">
        <f>IFERROR(VLOOKUP($B14,'3.kolo'!$B:$F,MATCH('3.kolo'!F$5,'3.kolo'!$B$5:$F$5,0),FALSE),"")</f>
        <v/>
      </c>
      <c r="I14" s="4">
        <f>IFERROR(VLOOKUP($B14,'4.kolo'!$B:$F,MATCH('4.kolo'!F$5,'4.kolo'!$B$5:$F$5,0),FALSE),"")</f>
        <v>790</v>
      </c>
      <c r="J14" s="4" t="str">
        <f>IFERROR(VLOOKUP($B14,'5.kolo'!$B:$F,MATCH('5.kolo'!F$5,'5.kolo'!$B$5:$F$5,0),FALSE),"")</f>
        <v/>
      </c>
      <c r="K14" s="4">
        <f>IFERROR(VLOOKUP($B14,'6.kolo'!$B:$F,MATCH('6.kolo'!F$5,'6.kolo'!$B$5:$F$5,0),FALSE),"")</f>
        <v>820</v>
      </c>
      <c r="L14" s="31">
        <f t="shared" si="0"/>
        <v>782.5</v>
      </c>
      <c r="M14" s="95">
        <f t="shared" si="1"/>
        <v>3130</v>
      </c>
      <c r="N14" s="18">
        <f t="shared" si="2"/>
        <v>4</v>
      </c>
      <c r="P14" s="87"/>
      <c r="Q14" s="89"/>
      <c r="R14" s="87"/>
    </row>
    <row r="15" spans="1:18" x14ac:dyDescent="0.25">
      <c r="A15" s="4" t="s">
        <v>30</v>
      </c>
      <c r="B15" s="13" t="s">
        <v>326</v>
      </c>
      <c r="C15" s="88">
        <f>IFERROR(VLOOKUP($B15,'seznam hráčů'!$B:$E,MATCH('seznam hráčů'!C$1,'seznam hráčů'!$B$1:$E$1,0),FALSE),"")</f>
        <v>2010</v>
      </c>
      <c r="D15" s="25" t="str">
        <f>IF(C15&lt;MIN('věkové kategorie'!$A$3:$A$8),"",IFERROR(INDEX('věkové kategorie'!$C$3:$C$8,MATCH(C15,'věkové kategorie'!$B$3:$B$8,-1)),""))</f>
        <v>mlž</v>
      </c>
      <c r="E15" s="4" t="str">
        <f>IFERROR(VLOOKUP($B15,'seznam hráčů'!$B:$F,MATCH('seznam hráčů'!F$1,'seznam hráčů'!$B$1:$F$1,0),FALSE),"")</f>
        <v>Kr.Dvůr</v>
      </c>
      <c r="F15" s="4">
        <f>IFERROR(VLOOKUP($B15,'1.kolo'!$B:$F,MATCH('1.kolo'!F$5,'1.kolo'!$B$5:$F$5,0),FALSE),"")</f>
        <v>640</v>
      </c>
      <c r="G15" s="4">
        <f>IFERROR(VLOOKUP($B15,'2.kolo'!$B:$F,MATCH('2.kolo'!F$5,'2.kolo'!$B$5:$F$5,0),FALSE),"")</f>
        <v>610</v>
      </c>
      <c r="H15" s="4" t="str">
        <f>IFERROR(VLOOKUP($B15,'3.kolo'!$B:$F,MATCH('3.kolo'!F$5,'3.kolo'!$B$5:$F$5,0),FALSE),"")</f>
        <v/>
      </c>
      <c r="I15" s="4">
        <f>IFERROR(VLOOKUP($B15,'4.kolo'!$B:$F,MATCH('4.kolo'!F$5,'4.kolo'!$B$5:$F$5,0),FALSE),"")</f>
        <v>700</v>
      </c>
      <c r="J15" s="4">
        <f>IFERROR(VLOOKUP($B15,'5.kolo'!$B:$F,MATCH('5.kolo'!F$5,'5.kolo'!$B$5:$F$5,0),FALSE),"")</f>
        <v>820</v>
      </c>
      <c r="K15" s="4">
        <f>IFERROR(VLOOKUP($B15,'6.kolo'!$B:$F,MATCH('6.kolo'!F$5,'6.kolo'!$B$5:$F$5,0),FALSE),"")</f>
        <v>790</v>
      </c>
      <c r="L15" s="31">
        <f t="shared" si="0"/>
        <v>712</v>
      </c>
      <c r="M15" s="95">
        <f t="shared" si="1"/>
        <v>2950</v>
      </c>
      <c r="N15" s="18">
        <f t="shared" si="2"/>
        <v>5</v>
      </c>
      <c r="P15" s="87"/>
      <c r="Q15" s="89"/>
      <c r="R15" s="87"/>
    </row>
    <row r="16" spans="1:18" x14ac:dyDescent="0.25">
      <c r="A16" s="4" t="s">
        <v>32</v>
      </c>
      <c r="B16" s="13" t="s">
        <v>61</v>
      </c>
      <c r="C16" s="88">
        <f>IFERROR(VLOOKUP($B16,'seznam hráčů'!$B:$E,MATCH('seznam hráčů'!C$1,'seznam hráčů'!$B$1:$E$1,0),FALSE),"")</f>
        <v>2008</v>
      </c>
      <c r="D16" s="25" t="str">
        <f>IF(C16&lt;MIN('věkové kategorie'!$A$3:$A$8),"",IFERROR(INDEX('věkové kategorie'!$C$3:$C$8,MATCH(C16,'věkové kategorie'!$B$3:$B$8,-1)),""))</f>
        <v>stž</v>
      </c>
      <c r="E16" s="4" t="str">
        <f>IFERROR(VLOOKUP($B16,'seznam hráčů'!$B:$F,MATCH('seznam hráčů'!F$1,'seznam hráčů'!$B$1:$F$1,0),FALSE),"")</f>
        <v>Hudlice</v>
      </c>
      <c r="F16" s="4">
        <f>IFERROR(VLOOKUP($B16,'1.kolo'!$B:$F,MATCH('1.kolo'!F$5,'1.kolo'!$B$5:$F$5,0),FALSE),"")</f>
        <v>470</v>
      </c>
      <c r="G16" s="4">
        <f>IFERROR(VLOOKUP($B16,'2.kolo'!$B:$F,MATCH('2.kolo'!F$5,'2.kolo'!$B$5:$F$5,0),FALSE),"")</f>
        <v>580</v>
      </c>
      <c r="H16" s="4">
        <f>IFERROR(VLOOKUP($B16,'3.kolo'!$B:$F,MATCH('3.kolo'!F$5,'3.kolo'!$B$5:$F$5,0),FALSE),"")</f>
        <v>640</v>
      </c>
      <c r="I16" s="4">
        <f>IFERROR(VLOOKUP($B16,'4.kolo'!$B:$F,MATCH('4.kolo'!F$5,'4.kolo'!$B$5:$F$5,0),FALSE),"")</f>
        <v>670</v>
      </c>
      <c r="J16" s="4">
        <f>IFERROR(VLOOKUP($B16,'5.kolo'!$B:$F,MATCH('5.kolo'!F$5,'5.kolo'!$B$5:$F$5,0),FALSE),"")</f>
        <v>820</v>
      </c>
      <c r="K16" s="4">
        <f>IFERROR(VLOOKUP($B16,'6.kolo'!$B:$F,MATCH('6.kolo'!F$5,'6.kolo'!$B$5:$F$5,0),FALSE),"")</f>
        <v>790</v>
      </c>
      <c r="L16" s="31">
        <f t="shared" si="0"/>
        <v>661.66666666666663</v>
      </c>
      <c r="M16" s="95">
        <f t="shared" si="1"/>
        <v>2920</v>
      </c>
      <c r="N16" s="18">
        <f t="shared" si="2"/>
        <v>6</v>
      </c>
      <c r="P16" s="87"/>
      <c r="Q16" s="89"/>
      <c r="R16" s="87"/>
    </row>
    <row r="17" spans="1:18" x14ac:dyDescent="0.25">
      <c r="A17" s="4" t="s">
        <v>34</v>
      </c>
      <c r="B17" s="51" t="s">
        <v>91</v>
      </c>
      <c r="C17" s="88">
        <f>IFERROR(VLOOKUP($B17,'seznam hráčů'!$B:$E,MATCH('seznam hráčů'!C$1,'seznam hráčů'!$B$1:$E$1,0),FALSE),"")</f>
        <v>2010</v>
      </c>
      <c r="D17" s="25" t="str">
        <f>IF(C17&lt;MIN('věkové kategorie'!$A$3:$A$8),"",IFERROR(INDEX('věkové kategorie'!$C$3:$C$8,MATCH(C17,'věkové kategorie'!$B$3:$B$8,-1)),""))</f>
        <v>mlž</v>
      </c>
      <c r="E17" s="4" t="str">
        <f>IFERROR(VLOOKUP($B17,'seznam hráčů'!$B:$F,MATCH('seznam hráčů'!F$1,'seznam hráčů'!$B$1:$F$1,0),FALSE),"")</f>
        <v>Záluží</v>
      </c>
      <c r="F17" s="4" t="str">
        <f>IFERROR(VLOOKUP($B17,'1.kolo'!$B:$F,MATCH('1.kolo'!F$5,'1.kolo'!$B$5:$F$5,0),FALSE),"")</f>
        <v/>
      </c>
      <c r="G17" s="4">
        <f>IFERROR(VLOOKUP($B17,'2.kolo'!$B:$F,MATCH('2.kolo'!F$5,'2.kolo'!$B$5:$F$5,0),FALSE),"")</f>
        <v>970</v>
      </c>
      <c r="H17" s="4" t="str">
        <f>IFERROR(VLOOKUP($B17,'3.kolo'!$B:$F,MATCH('3.kolo'!F$5,'3.kolo'!$B$5:$F$5,0),FALSE),"")</f>
        <v/>
      </c>
      <c r="I17" s="4" t="str">
        <f>IFERROR(VLOOKUP($B17,'4.kolo'!$B:$F,MATCH('4.kolo'!F$5,'4.kolo'!$B$5:$F$5,0),FALSE),"")</f>
        <v/>
      </c>
      <c r="J17" s="4">
        <f>IFERROR(VLOOKUP($B17,'5.kolo'!$B:$F,MATCH('5.kolo'!F$5,'5.kolo'!$B$5:$F$5,0),FALSE),"")</f>
        <v>970</v>
      </c>
      <c r="K17" s="4">
        <f>IFERROR(VLOOKUP($B17,'6.kolo'!$B:$F,MATCH('6.kolo'!F$5,'6.kolo'!$B$5:$F$5,0),FALSE),"")</f>
        <v>940</v>
      </c>
      <c r="L17" s="31">
        <f t="shared" si="0"/>
        <v>960</v>
      </c>
      <c r="M17" s="95">
        <f>LARGE(F17:K17,1)+LARGE(F17:K17,2)+LARGE(F17:K17,3)</f>
        <v>2880</v>
      </c>
      <c r="N17" s="18">
        <f t="shared" si="2"/>
        <v>3</v>
      </c>
      <c r="P17" s="87"/>
      <c r="Q17" s="89"/>
      <c r="R17" s="87"/>
    </row>
    <row r="18" spans="1:18" x14ac:dyDescent="0.25">
      <c r="A18" s="4" t="s">
        <v>36</v>
      </c>
      <c r="B18" s="51" t="s">
        <v>12</v>
      </c>
      <c r="C18" s="88">
        <f>IFERROR(VLOOKUP($B18,'seznam hráčů'!$B:$E,MATCH('seznam hráčů'!C$1,'seznam hráčů'!$B$1:$E$1,0),FALSE),"")</f>
        <v>2010</v>
      </c>
      <c r="D18" s="25" t="str">
        <f>IF(C18&lt;MIN('věkové kategorie'!$A$3:$A$8),"",IFERROR(INDEX('věkové kategorie'!$C$3:$C$8,MATCH(C18,'věkové kategorie'!$B$3:$B$8,-1)),""))</f>
        <v>mlž</v>
      </c>
      <c r="E18" s="4" t="str">
        <f>IFERROR(VLOOKUP($B18,'seznam hráčů'!$B:$F,MATCH('seznam hráčů'!F$1,'seznam hráčů'!$B$1:$F$1,0),FALSE),"")</f>
        <v>Žebrák</v>
      </c>
      <c r="F18" s="4">
        <f>IFERROR(VLOOKUP($B18,'1.kolo'!$B:$F,MATCH('1.kolo'!F$5,'1.kolo'!$B$5:$F$5,0),FALSE),"")</f>
        <v>970</v>
      </c>
      <c r="G18" s="4" t="str">
        <f>IFERROR(VLOOKUP($B18,'2.kolo'!$B:$F,MATCH('2.kolo'!F$5,'2.kolo'!$B$5:$F$5,0),FALSE),"")</f>
        <v/>
      </c>
      <c r="H18" s="4" t="str">
        <f>IFERROR(VLOOKUP($B18,'3.kolo'!$B:$F,MATCH('3.kolo'!F$5,'3.kolo'!$B$5:$F$5,0),FALSE),"")</f>
        <v/>
      </c>
      <c r="I18" s="4">
        <f>IFERROR(VLOOKUP($B18,'4.kolo'!$B:$F,MATCH('4.kolo'!F$5,'4.kolo'!$B$5:$F$5,0),FALSE),"")</f>
        <v>910</v>
      </c>
      <c r="J18" s="4" t="str">
        <f>IFERROR(VLOOKUP($B18,'5.kolo'!$B:$F,MATCH('5.kolo'!F$5,'5.kolo'!$B$5:$F$5,0),FALSE),"")</f>
        <v/>
      </c>
      <c r="K18" s="4">
        <f>IFERROR(VLOOKUP($B18,'6.kolo'!$B:$F,MATCH('6.kolo'!F$5,'6.kolo'!$B$5:$F$5,0),FALSE),"")</f>
        <v>970</v>
      </c>
      <c r="L18" s="31">
        <f t="shared" si="0"/>
        <v>950</v>
      </c>
      <c r="M18" s="95">
        <f>LARGE(F18:K18,1)+LARGE(F18:K18,2)+LARGE(F18:K18,3)</f>
        <v>2850</v>
      </c>
      <c r="N18" s="18">
        <f t="shared" si="2"/>
        <v>3</v>
      </c>
      <c r="P18" s="87"/>
      <c r="Q18" s="89"/>
      <c r="R18" s="87"/>
    </row>
    <row r="19" spans="1:18" x14ac:dyDescent="0.25">
      <c r="A19" s="4" t="s">
        <v>38</v>
      </c>
      <c r="B19" s="51" t="s">
        <v>46</v>
      </c>
      <c r="C19" s="88">
        <f>IFERROR(VLOOKUP($B19,'seznam hráčů'!$B:$E,MATCH('seznam hráčů'!C$1,'seznam hráčů'!$B$1:$E$1,0),FALSE),"")</f>
        <v>2009</v>
      </c>
      <c r="D19" s="25" t="str">
        <f>IF(C19&lt;MIN('věkové kategorie'!$A$3:$A$8),"",IFERROR(INDEX('věkové kategorie'!$C$3:$C$8,MATCH(C19,'věkové kategorie'!$B$3:$B$8,-1)),""))</f>
        <v>mlž</v>
      </c>
      <c r="E19" s="4" t="str">
        <f>IFERROR(VLOOKUP($B19,'seznam hráčů'!$B:$F,MATCH('seznam hráčů'!F$1,'seznam hráčů'!$B$1:$F$1,0),FALSE),"")</f>
        <v>Libomyšl</v>
      </c>
      <c r="F19" s="4">
        <f>IFERROR(VLOOKUP($B19,'1.kolo'!$B:$F,MATCH('1.kolo'!F$5,'1.kolo'!$B$5:$F$5,0),FALSE),"")</f>
        <v>610</v>
      </c>
      <c r="G19" s="4">
        <f>IFERROR(VLOOKUP($B19,'2.kolo'!$B:$F,MATCH('2.kolo'!F$5,'2.kolo'!$B$5:$F$5,0),FALSE),"")</f>
        <v>670</v>
      </c>
      <c r="H19" s="4">
        <f>IFERROR(VLOOKUP($B19,'3.kolo'!$B:$F,MATCH('3.kolo'!F$5,'3.kolo'!$B$5:$F$5,0),FALSE),"")</f>
        <v>730</v>
      </c>
      <c r="I19" s="4">
        <f>IFERROR(VLOOKUP($B19,'4.kolo'!$B:$F,MATCH('4.kolo'!F$5,'4.kolo'!$B$5:$F$5,0),FALSE),"")</f>
        <v>610</v>
      </c>
      <c r="J19" s="4">
        <f>IFERROR(VLOOKUP($B19,'5.kolo'!$B:$F,MATCH('5.kolo'!F$5,'5.kolo'!$B$5:$F$5,0),FALSE),"")</f>
        <v>580</v>
      </c>
      <c r="K19" s="4" t="str">
        <f>IFERROR(VLOOKUP($B19,'6.kolo'!$B:$F,MATCH('6.kolo'!F$5,'6.kolo'!$B$5:$F$5,0),FALSE),"")</f>
        <v/>
      </c>
      <c r="L19" s="31">
        <f t="shared" si="0"/>
        <v>640</v>
      </c>
      <c r="M19" s="95">
        <f t="shared" ref="M19:M26" si="3">LARGE(F19:K19,1)+LARGE(F19:K19,2)+LARGE(F19:K19,3)+LARGE(F19:K19,4)</f>
        <v>2620</v>
      </c>
      <c r="N19" s="18">
        <f t="shared" si="2"/>
        <v>5</v>
      </c>
      <c r="P19" s="87"/>
      <c r="Q19" s="89"/>
      <c r="R19" s="87"/>
    </row>
    <row r="20" spans="1:18" x14ac:dyDescent="0.25">
      <c r="A20" s="4" t="s">
        <v>40</v>
      </c>
      <c r="B20" s="51" t="s">
        <v>67</v>
      </c>
      <c r="C20" s="88">
        <f>IFERROR(VLOOKUP($B20,'seznam hráčů'!$B:$E,MATCH('seznam hráčů'!C$1,'seznam hráčů'!$B$1:$E$1,0),FALSE),"")</f>
        <v>2010</v>
      </c>
      <c r="D20" s="25" t="str">
        <f>IF(C20&lt;MIN('věkové kategorie'!$A$3:$A$8),"",IFERROR(INDEX('věkové kategorie'!$C$3:$C$8,MATCH(C20,'věkové kategorie'!$B$3:$B$8,-1)),""))</f>
        <v>mlž</v>
      </c>
      <c r="E20" s="4" t="str">
        <f>IFERROR(VLOOKUP($B20,'seznam hráčů'!$B:$F,MATCH('seznam hráčů'!F$1,'seznam hráčů'!$B$1:$F$1,0),FALSE),"")</f>
        <v>Hořovice</v>
      </c>
      <c r="F20" s="4">
        <f>IFERROR(VLOOKUP($B20,'1.kolo'!$B:$F,MATCH('1.kolo'!F$5,'1.kolo'!$B$5:$F$5,0),FALSE),"")</f>
        <v>410</v>
      </c>
      <c r="G20" s="4">
        <f>IFERROR(VLOOKUP($B20,'2.kolo'!$B:$F,MATCH('2.kolo'!F$5,'2.kolo'!$B$5:$F$5,0),FALSE),"")</f>
        <v>530</v>
      </c>
      <c r="H20" s="4">
        <f>IFERROR(VLOOKUP($B20,'3.kolo'!$B:$F,MATCH('3.kolo'!F$5,'3.kolo'!$B$5:$F$5,0),FALSE),"")</f>
        <v>610</v>
      </c>
      <c r="I20" s="4">
        <f>IFERROR(VLOOKUP($B20,'4.kolo'!$B:$F,MATCH('4.kolo'!F$5,'4.kolo'!$B$5:$F$5,0),FALSE),"")</f>
        <v>640</v>
      </c>
      <c r="J20" s="4">
        <f>IFERROR(VLOOKUP($B20,'5.kolo'!$B:$F,MATCH('5.kolo'!F$5,'5.kolo'!$B$5:$F$5,0),FALSE),"")</f>
        <v>640</v>
      </c>
      <c r="K20" s="4">
        <f>IFERROR(VLOOKUP($B20,'6.kolo'!$B:$F,MATCH('6.kolo'!F$5,'6.kolo'!$B$5:$F$5,0),FALSE),"")</f>
        <v>700</v>
      </c>
      <c r="L20" s="31">
        <f t="shared" si="0"/>
        <v>588.33333333333337</v>
      </c>
      <c r="M20" s="95">
        <f t="shared" si="3"/>
        <v>2590</v>
      </c>
      <c r="N20" s="18">
        <f t="shared" si="2"/>
        <v>6</v>
      </c>
    </row>
    <row r="21" spans="1:18" x14ac:dyDescent="0.25">
      <c r="A21" s="4" t="s">
        <v>43</v>
      </c>
      <c r="B21" s="51" t="s">
        <v>41</v>
      </c>
      <c r="C21" s="88">
        <f>IFERROR(VLOOKUP($B21,'seznam hráčů'!$B:$E,MATCH('seznam hráčů'!C$1,'seznam hráčů'!$B$1:$E$1,0),FALSE),"")</f>
        <v>2006</v>
      </c>
      <c r="D21" s="25" t="str">
        <f>IF(C21&lt;MIN('věkové kategorie'!$A$3:$A$8),"",IFERROR(INDEX('věkové kategorie'!$C$3:$C$8,MATCH(C21,'věkové kategorie'!$B$3:$B$8,-1)),""))</f>
        <v>dor</v>
      </c>
      <c r="E21" s="4" t="str">
        <f>IFERROR(VLOOKUP($B21,'seznam hráčů'!$B:$F,MATCH('seznam hráčů'!F$1,'seznam hráčů'!$B$1:$F$1,0),FALSE),"")</f>
        <v>Olešná</v>
      </c>
      <c r="F21" s="4">
        <f>IFERROR(VLOOKUP($B21,'1.kolo'!$B:$F,MATCH('1.kolo'!F$5,'1.kolo'!$B$5:$F$5,0),FALSE),"")</f>
        <v>610</v>
      </c>
      <c r="G21" s="4">
        <f>IFERROR(VLOOKUP($B21,'2.kolo'!$B:$F,MATCH('2.kolo'!F$5,'2.kolo'!$B$5:$F$5,0),FALSE),"")</f>
        <v>550</v>
      </c>
      <c r="H21" s="4">
        <f>IFERROR(VLOOKUP($B21,'3.kolo'!$B:$F,MATCH('3.kolo'!F$5,'3.kolo'!$B$5:$F$5,0),FALSE),"")</f>
        <v>670</v>
      </c>
      <c r="I21" s="4">
        <f>IFERROR(VLOOKUP($B21,'4.kolo'!$B:$F,MATCH('4.kolo'!F$5,'4.kolo'!$B$5:$F$5,0),FALSE),"")</f>
        <v>610</v>
      </c>
      <c r="J21" s="4" t="str">
        <f>IFERROR(VLOOKUP($B21,'5.kolo'!$B:$F,MATCH('5.kolo'!F$5,'5.kolo'!$B$5:$F$5,0),FALSE),"")</f>
        <v/>
      </c>
      <c r="K21" s="4">
        <f>IFERROR(VLOOKUP($B21,'6.kolo'!$B:$F,MATCH('6.kolo'!F$5,'6.kolo'!$B$5:$F$5,0),FALSE),"")</f>
        <v>640</v>
      </c>
      <c r="L21" s="31">
        <f t="shared" si="0"/>
        <v>616</v>
      </c>
      <c r="M21" s="95">
        <f t="shared" si="3"/>
        <v>2530</v>
      </c>
      <c r="N21" s="18">
        <f t="shared" si="2"/>
        <v>5</v>
      </c>
    </row>
    <row r="22" spans="1:18" x14ac:dyDescent="0.25">
      <c r="A22" s="4" t="s">
        <v>45</v>
      </c>
      <c r="B22" s="51" t="s">
        <v>50</v>
      </c>
      <c r="C22" s="88">
        <f>IFERROR(VLOOKUP($B22,'seznam hráčů'!$B:$E,MATCH('seznam hráčů'!C$1,'seznam hráčů'!$B$1:$E$1,0),FALSE),"")</f>
        <v>2009</v>
      </c>
      <c r="D22" s="25" t="str">
        <f>IF(C22&lt;MIN('věkové kategorie'!$A$3:$A$8),"",IFERROR(INDEX('věkové kategorie'!$C$3:$C$8,MATCH(C22,'věkové kategorie'!$B$3:$B$8,-1)),""))</f>
        <v>mlž</v>
      </c>
      <c r="E22" s="4" t="str">
        <f>IFERROR(VLOOKUP($B22,'seznam hráčů'!$B:$F,MATCH('seznam hráčů'!F$1,'seznam hráčů'!$B$1:$F$1,0),FALSE),"")</f>
        <v>Hořovice</v>
      </c>
      <c r="F22" s="4">
        <f>IFERROR(VLOOKUP($B22,'1.kolo'!$B:$F,MATCH('1.kolo'!F$5,'1.kolo'!$B$5:$F$5,0),FALSE),"")</f>
        <v>550</v>
      </c>
      <c r="G22" s="4">
        <f>IFERROR(VLOOKUP($B22,'2.kolo'!$B:$F,MATCH('2.kolo'!F$5,'2.kolo'!$B$5:$F$5,0),FALSE),"")</f>
        <v>640</v>
      </c>
      <c r="H22" s="4">
        <f>IFERROR(VLOOKUP($B22,'3.kolo'!$B:$F,MATCH('3.kolo'!F$5,'3.kolo'!$B$5:$F$5,0),FALSE),"")</f>
        <v>550</v>
      </c>
      <c r="I22" s="4">
        <f>IFERROR(VLOOKUP($B22,'4.kolo'!$B:$F,MATCH('4.kolo'!F$5,'4.kolo'!$B$5:$F$5,0),FALSE),"")</f>
        <v>490</v>
      </c>
      <c r="J22" s="4">
        <f>IFERROR(VLOOKUP($B22,'5.kolo'!$B:$F,MATCH('5.kolo'!F$5,'5.kolo'!$B$5:$F$5,0),FALSE),"")</f>
        <v>430</v>
      </c>
      <c r="K22" s="4">
        <f>IFERROR(VLOOKUP($B22,'6.kolo'!$B:$F,MATCH('6.kolo'!F$5,'6.kolo'!$B$5:$F$5,0),FALSE),"")</f>
        <v>610</v>
      </c>
      <c r="L22" s="31">
        <f t="shared" si="0"/>
        <v>545</v>
      </c>
      <c r="M22" s="95">
        <f t="shared" si="3"/>
        <v>2350</v>
      </c>
      <c r="N22" s="18">
        <f t="shared" si="2"/>
        <v>6</v>
      </c>
    </row>
    <row r="23" spans="1:18" x14ac:dyDescent="0.25">
      <c r="A23" s="4" t="s">
        <v>47</v>
      </c>
      <c r="B23" s="13" t="s">
        <v>78</v>
      </c>
      <c r="C23" s="88">
        <f>IFERROR(VLOOKUP($B23,'seznam hráčů'!$B:$E,MATCH('seznam hráčů'!C$1,'seznam hráčů'!$B$1:$E$1,0),FALSE),"")</f>
        <v>2009</v>
      </c>
      <c r="D23" s="25" t="str">
        <f>IF(C23&lt;MIN('věkové kategorie'!$A$3:$A$8),"",IFERROR(INDEX('věkové kategorie'!$C$3:$C$8,MATCH(C23,'věkové kategorie'!$B$3:$B$8,-1)),""))</f>
        <v>mlž</v>
      </c>
      <c r="E23" s="4" t="str">
        <f>IFERROR(VLOOKUP($B23,'seznam hráčů'!$B:$F,MATCH('seznam hráčů'!F$1,'seznam hráčů'!$B$1:$F$1,0),FALSE),"")</f>
        <v>Kr.Dvůr</v>
      </c>
      <c r="F23" s="4">
        <f>IFERROR(VLOOKUP($B23,'1.kolo'!$B:$F,MATCH('1.kolo'!F$5,'1.kolo'!$B$5:$F$5,0),FALSE),"")</f>
        <v>310</v>
      </c>
      <c r="G23" s="4">
        <f>IFERROR(VLOOKUP($B23,'2.kolo'!$B:$F,MATCH('2.kolo'!F$5,'2.kolo'!$B$5:$F$5,0),FALSE),"")</f>
        <v>470</v>
      </c>
      <c r="H23" s="4" t="str">
        <f>IFERROR(VLOOKUP($B23,'3.kolo'!$B:$F,MATCH('3.kolo'!F$5,'3.kolo'!$B$5:$F$5,0),FALSE),"")</f>
        <v/>
      </c>
      <c r="I23" s="4">
        <f>IFERROR(VLOOKUP($B23,'4.kolo'!$B:$F,MATCH('4.kolo'!F$5,'4.kolo'!$B$5:$F$5,0),FALSE),"")</f>
        <v>580</v>
      </c>
      <c r="J23" s="4">
        <f>IFERROR(VLOOKUP($B23,'5.kolo'!$B:$F,MATCH('5.kolo'!F$5,'5.kolo'!$B$5:$F$5,0),FALSE),"")</f>
        <v>760</v>
      </c>
      <c r="K23" s="4">
        <f>IFERROR(VLOOKUP($B23,'6.kolo'!$B:$F,MATCH('6.kolo'!F$5,'6.kolo'!$B$5:$F$5,0),FALSE),"")</f>
        <v>530</v>
      </c>
      <c r="L23" s="31">
        <f t="shared" si="0"/>
        <v>530</v>
      </c>
      <c r="M23" s="95">
        <f t="shared" si="3"/>
        <v>2340</v>
      </c>
      <c r="N23" s="18">
        <f t="shared" si="2"/>
        <v>5</v>
      </c>
    </row>
    <row r="24" spans="1:18" x14ac:dyDescent="0.25">
      <c r="A24" s="4" t="s">
        <v>49</v>
      </c>
      <c r="B24" s="51" t="s">
        <v>56</v>
      </c>
      <c r="C24" s="88">
        <f>IFERROR(VLOOKUP($B24,'seznam hráčů'!$B:$E,MATCH('seznam hráčů'!C$1,'seznam hráčů'!$B$1:$E$1,0),FALSE),"")</f>
        <v>2007</v>
      </c>
      <c r="D24" s="25" t="str">
        <f>IF(C24&lt;MIN('věkové kategorie'!$A$3:$A$8),"",IFERROR(INDEX('věkové kategorie'!$C$3:$C$8,MATCH(C24,'věkové kategorie'!$B$3:$B$8,-1)),""))</f>
        <v>stž</v>
      </c>
      <c r="E24" s="4" t="str">
        <f>IFERROR(VLOOKUP($B24,'seznam hráčů'!$B:$F,MATCH('seznam hráčů'!F$1,'seznam hráčů'!$B$1:$F$1,0),FALSE),"")</f>
        <v>Hudlice</v>
      </c>
      <c r="F24" s="4">
        <f>IFERROR(VLOOKUP($B24,'1.kolo'!$B:$F,MATCH('1.kolo'!F$5,'1.kolo'!$B$5:$F$5,0),FALSE),"")</f>
        <v>490</v>
      </c>
      <c r="G24" s="4">
        <f>IFERROR(VLOOKUP($B24,'2.kolo'!$B:$F,MATCH('2.kolo'!F$5,'2.kolo'!$B$5:$F$5,0),FALSE),"")</f>
        <v>430</v>
      </c>
      <c r="H24" s="4">
        <f>IFERROR(VLOOKUP($B24,'3.kolo'!$B:$F,MATCH('3.kolo'!F$5,'3.kolo'!$B$5:$F$5,0),FALSE),"")</f>
        <v>580</v>
      </c>
      <c r="I24" s="4">
        <f>IFERROR(VLOOKUP($B24,'4.kolo'!$B:$F,MATCH('4.kolo'!F$5,'4.kolo'!$B$5:$F$5,0),FALSE),"")</f>
        <v>530</v>
      </c>
      <c r="J24" s="4">
        <f>IFERROR(VLOOKUP($B24,'5.kolo'!$B:$F,MATCH('5.kolo'!F$5,'5.kolo'!$B$5:$F$5,0),FALSE),"")</f>
        <v>670</v>
      </c>
      <c r="K24" s="4">
        <f>IFERROR(VLOOKUP($B24,'6.kolo'!$B:$F,MATCH('6.kolo'!F$5,'6.kolo'!$B$5:$F$5,0),FALSE),"")</f>
        <v>550</v>
      </c>
      <c r="L24" s="31">
        <f t="shared" si="0"/>
        <v>541.66666666666663</v>
      </c>
      <c r="M24" s="95">
        <f t="shared" si="3"/>
        <v>2330</v>
      </c>
      <c r="N24" s="18">
        <f t="shared" si="2"/>
        <v>6</v>
      </c>
    </row>
    <row r="25" spans="1:18" x14ac:dyDescent="0.25">
      <c r="A25" s="4" t="s">
        <v>51</v>
      </c>
      <c r="B25" s="13" t="s">
        <v>72</v>
      </c>
      <c r="C25" s="88">
        <f>IFERROR(VLOOKUP($B25,'seznam hráčů'!$B:$E,MATCH('seznam hráčů'!C$1,'seznam hráčů'!$B$1:$E$1,0),FALSE),"")</f>
        <v>2009</v>
      </c>
      <c r="D25" s="25" t="str">
        <f>IF(C25&lt;MIN('věkové kategorie'!$A$3:$A$8),"",IFERROR(INDEX('věkové kategorie'!$C$3:$C$8,MATCH(C25,'věkové kategorie'!$B$3:$B$8,-1)),""))</f>
        <v>mlž</v>
      </c>
      <c r="E25" s="4" t="str">
        <f>IFERROR(VLOOKUP($B25,'seznam hráčů'!$B:$F,MATCH('seznam hráčů'!F$1,'seznam hráčů'!$B$1:$F$1,0),FALSE),"")</f>
        <v>Kr.Dvůr</v>
      </c>
      <c r="F25" s="4">
        <f>IFERROR(VLOOKUP($B25,'1.kolo'!$B:$F,MATCH('1.kolo'!F$5,'1.kolo'!$B$5:$F$5,0),FALSE),"")</f>
        <v>370</v>
      </c>
      <c r="G25" s="4">
        <f>IFERROR(VLOOKUP($B25,'2.kolo'!$B:$F,MATCH('2.kolo'!F$5,'2.kolo'!$B$5:$F$5,0),FALSE),"")</f>
        <v>490</v>
      </c>
      <c r="H25" s="4" t="str">
        <f>IFERROR(VLOOKUP($B25,'3.kolo'!$B:$F,MATCH('3.kolo'!F$5,'3.kolo'!$B$5:$F$5,0),FALSE),"")</f>
        <v/>
      </c>
      <c r="I25" s="4">
        <f>IFERROR(VLOOKUP($B25,'4.kolo'!$B:$F,MATCH('4.kolo'!F$5,'4.kolo'!$B$5:$F$5,0),FALSE),"")</f>
        <v>640</v>
      </c>
      <c r="J25" s="4">
        <f>IFERROR(VLOOKUP($B25,'5.kolo'!$B:$F,MATCH('5.kolo'!F$5,'5.kolo'!$B$5:$F$5,0),FALSE),"")</f>
        <v>790</v>
      </c>
      <c r="K25" s="4" t="str">
        <f>IFERROR(VLOOKUP($B25,'6.kolo'!$B:$F,MATCH('6.kolo'!F$5,'6.kolo'!$B$5:$F$5,0),FALSE),"")</f>
        <v/>
      </c>
      <c r="L25" s="31">
        <f t="shared" si="0"/>
        <v>572.5</v>
      </c>
      <c r="M25" s="95">
        <f t="shared" si="3"/>
        <v>2290</v>
      </c>
      <c r="N25" s="18">
        <f t="shared" si="2"/>
        <v>4</v>
      </c>
    </row>
    <row r="26" spans="1:18" x14ac:dyDescent="0.25">
      <c r="A26" s="4" t="s">
        <v>53</v>
      </c>
      <c r="B26" s="13" t="s">
        <v>99</v>
      </c>
      <c r="C26" s="88">
        <f>IFERROR(VLOOKUP($B26,'seznam hráčů'!$B:$E,MATCH('seznam hráčů'!C$1,'seznam hráčů'!$B$1:$E$1,0),FALSE),"")</f>
        <v>2010</v>
      </c>
      <c r="D26" s="25" t="str">
        <f>IF(C26&lt;MIN('věkové kategorie'!$A$3:$A$8),"",IFERROR(INDEX('věkové kategorie'!$C$3:$C$8,MATCH(C26,'věkové kategorie'!$B$3:$B$8,-1)),""))</f>
        <v>mlž</v>
      </c>
      <c r="E26" s="4" t="str">
        <f>IFERROR(VLOOKUP($B26,'seznam hráčů'!$B:$F,MATCH('seznam hráčů'!F$1,'seznam hráčů'!$B$1:$F$1,0),FALSE),"")</f>
        <v>Zdice</v>
      </c>
      <c r="F26" s="4" t="str">
        <f>IFERROR(VLOOKUP($B26,'1.kolo'!$B:$F,MATCH('1.kolo'!F$5,'1.kolo'!$B$5:$F$5,0),FALSE),"")</f>
        <v/>
      </c>
      <c r="G26" s="4" t="str">
        <f>IFERROR(VLOOKUP($B26,'2.kolo'!$B:$F,MATCH('2.kolo'!F$5,'2.kolo'!$B$5:$F$5,0),FALSE),"")</f>
        <v/>
      </c>
      <c r="H26" s="4">
        <f>IFERROR(VLOOKUP($B26,'3.kolo'!$B:$F,MATCH('3.kolo'!F$5,'3.kolo'!$B$5:$F$5,0),FALSE),"")</f>
        <v>450</v>
      </c>
      <c r="I26" s="4">
        <f>IFERROR(VLOOKUP($B26,'4.kolo'!$B:$F,MATCH('4.kolo'!F$5,'4.kolo'!$B$5:$F$5,0),FALSE),"")</f>
        <v>510</v>
      </c>
      <c r="J26" s="4">
        <f>IFERROR(VLOOKUP($B26,'5.kolo'!$B:$F,MATCH('5.kolo'!F$5,'5.kolo'!$B$5:$F$5,0),FALSE),"")</f>
        <v>700</v>
      </c>
      <c r="K26" s="4">
        <f>IFERROR(VLOOKUP($B26,'6.kolo'!$B:$F,MATCH('6.kolo'!F$5,'6.kolo'!$B$5:$F$5,0),FALSE),"")</f>
        <v>610</v>
      </c>
      <c r="L26" s="31">
        <f t="shared" si="0"/>
        <v>567.5</v>
      </c>
      <c r="M26" s="95">
        <f t="shared" si="3"/>
        <v>2270</v>
      </c>
      <c r="N26" s="18">
        <f t="shared" si="2"/>
        <v>4</v>
      </c>
    </row>
    <row r="27" spans="1:18" x14ac:dyDescent="0.25">
      <c r="A27" s="4" t="s">
        <v>55</v>
      </c>
      <c r="B27" s="51" t="s">
        <v>44</v>
      </c>
      <c r="C27" s="88">
        <f>IFERROR(VLOOKUP($B27,'seznam hráčů'!$B:$E,MATCH('seznam hráčů'!C$1,'seznam hráčů'!$B$1:$E$1,0),FALSE),"")</f>
        <v>2006</v>
      </c>
      <c r="D27" s="25" t="str">
        <f>IF(C27&lt;MIN('věkové kategorie'!$A$3:$A$8),"",IFERROR(INDEX('věkové kategorie'!$C$3:$C$8,MATCH(C27,'věkové kategorie'!$B$3:$B$8,-1)),""))</f>
        <v>dor</v>
      </c>
      <c r="E27" s="4" t="str">
        <f>IFERROR(VLOOKUP($B27,'seznam hráčů'!$B:$F,MATCH('seznam hráčů'!F$1,'seznam hráčů'!$B$1:$F$1,0),FALSE),"")</f>
        <v>Žebrák</v>
      </c>
      <c r="F27" s="4">
        <f>IFERROR(VLOOKUP($B27,'1.kolo'!$B:$F,MATCH('1.kolo'!F$5,'1.kolo'!$B$5:$F$5,0),FALSE),"")</f>
        <v>640</v>
      </c>
      <c r="G27" s="4" t="str">
        <f>IFERROR(VLOOKUP($B27,'2.kolo'!$B:$F,MATCH('2.kolo'!F$5,'2.kolo'!$B$5:$F$5,0),FALSE),"")</f>
        <v/>
      </c>
      <c r="H27" s="4">
        <f>IFERROR(VLOOKUP($B27,'3.kolo'!$B:$F,MATCH('3.kolo'!F$5,'3.kolo'!$B$5:$F$5,0),FALSE),"")</f>
        <v>790</v>
      </c>
      <c r="I27" s="4">
        <f>IFERROR(VLOOKUP($B27,'4.kolo'!$B:$F,MATCH('4.kolo'!F$5,'4.kolo'!$B$5:$F$5,0),FALSE),"")</f>
        <v>790</v>
      </c>
      <c r="J27" s="4" t="str">
        <f>IFERROR(VLOOKUP($B27,'5.kolo'!$B:$F,MATCH('5.kolo'!F$5,'5.kolo'!$B$5:$F$5,0),FALSE),"")</f>
        <v/>
      </c>
      <c r="K27" s="4" t="str">
        <f>IFERROR(VLOOKUP($B27,'6.kolo'!$B:$F,MATCH('6.kolo'!F$5,'6.kolo'!$B$5:$F$5,0),FALSE),"")</f>
        <v/>
      </c>
      <c r="L27" s="31">
        <f t="shared" si="0"/>
        <v>740</v>
      </c>
      <c r="M27" s="95">
        <f>LARGE(F27:K27,1)+LARGE(F27:K27,2)+LARGE(F27:K27,3)</f>
        <v>2220</v>
      </c>
      <c r="N27" s="18">
        <f t="shared" si="2"/>
        <v>3</v>
      </c>
    </row>
    <row r="28" spans="1:18" x14ac:dyDescent="0.25">
      <c r="A28" s="4" t="s">
        <v>58</v>
      </c>
      <c r="B28" s="51" t="s">
        <v>37</v>
      </c>
      <c r="C28" s="88">
        <f>IFERROR(VLOOKUP($B28,'seznam hráčů'!$B:$E,MATCH('seznam hráčů'!C$1,'seznam hráčů'!$B$1:$E$1,0),FALSE),"")</f>
        <v>2007</v>
      </c>
      <c r="D28" s="25" t="str">
        <f>IF(C28&lt;MIN('věkové kategorie'!$A$3:$A$8),"",IFERROR(INDEX('věkové kategorie'!$C$3:$C$8,MATCH(C28,'věkové kategorie'!$B$3:$B$8,-1)),""))</f>
        <v>stž</v>
      </c>
      <c r="E28" s="4" t="str">
        <f>IFERROR(VLOOKUP($B28,'seznam hráčů'!$B:$F,MATCH('seznam hráčů'!F$1,'seznam hráčů'!$B$1:$F$1,0),FALSE),"")</f>
        <v>Praskolesy</v>
      </c>
      <c r="F28" s="4">
        <f>IFERROR(VLOOKUP($B28,'1.kolo'!$B:$F,MATCH('1.kolo'!F$5,'1.kolo'!$B$5:$F$5,0),FALSE),"")</f>
        <v>670</v>
      </c>
      <c r="G28" s="4" t="str">
        <f>IFERROR(VLOOKUP($B28,'2.kolo'!$B:$F,MATCH('2.kolo'!F$5,'2.kolo'!$B$5:$F$5,0),FALSE),"")</f>
        <v/>
      </c>
      <c r="H28" s="4" t="str">
        <f>IFERROR(VLOOKUP($B28,'3.kolo'!$B:$F,MATCH('3.kolo'!F$5,'3.kolo'!$B$5:$F$5,0),FALSE),"")</f>
        <v/>
      </c>
      <c r="I28" s="4" t="str">
        <f>IFERROR(VLOOKUP($B28,'4.kolo'!$B:$F,MATCH('4.kolo'!F$5,'4.kolo'!$B$5:$F$5,0),FALSE),"")</f>
        <v/>
      </c>
      <c r="J28" s="4">
        <f>IFERROR(VLOOKUP($B28,'5.kolo'!$B:$F,MATCH('5.kolo'!F$5,'5.kolo'!$B$5:$F$5,0),FALSE),"")</f>
        <v>790</v>
      </c>
      <c r="K28" s="4">
        <f>IFERROR(VLOOKUP($B28,'6.kolo'!$B:$F,MATCH('6.kolo'!F$5,'6.kolo'!$B$5:$F$5,0),FALSE),"")</f>
        <v>730</v>
      </c>
      <c r="L28" s="31">
        <f t="shared" si="0"/>
        <v>730</v>
      </c>
      <c r="M28" s="95">
        <f>LARGE(F28:K28,1)+LARGE(F28:K28,2)+LARGE(F28:K28,3)</f>
        <v>2190</v>
      </c>
      <c r="N28" s="18">
        <f t="shared" si="2"/>
        <v>3</v>
      </c>
    </row>
    <row r="29" spans="1:18" x14ac:dyDescent="0.25">
      <c r="A29" s="4" t="s">
        <v>60</v>
      </c>
      <c r="B29" s="51" t="s">
        <v>52</v>
      </c>
      <c r="C29" s="88">
        <f>IFERROR(VLOOKUP($B29,'seznam hráčů'!$B:$E,MATCH('seznam hráčů'!C$1,'seznam hráčů'!$B$1:$E$1,0),FALSE),"")</f>
        <v>2006</v>
      </c>
      <c r="D29" s="25" t="str">
        <f>IF(C29&lt;MIN('věkové kategorie'!$A$3:$A$8),"",IFERROR(INDEX('věkové kategorie'!$C$3:$C$8,MATCH(C29,'věkové kategorie'!$B$3:$B$8,-1)),""))</f>
        <v>dor</v>
      </c>
      <c r="E29" s="4" t="str">
        <f>IFERROR(VLOOKUP($B29,'seznam hráčů'!$B:$F,MATCH('seznam hráčů'!F$1,'seznam hráčů'!$B$1:$F$1,0),FALSE),"")</f>
        <v>Olešná</v>
      </c>
      <c r="F29" s="4">
        <f>IFERROR(VLOOKUP($B29,'1.kolo'!$B:$F,MATCH('1.kolo'!F$5,'1.kolo'!$B$5:$F$5,0),FALSE),"")</f>
        <v>530</v>
      </c>
      <c r="G29" s="4">
        <f>IFERROR(VLOOKUP($B29,'2.kolo'!$B:$F,MATCH('2.kolo'!F$5,'2.kolo'!$B$5:$F$5,0),FALSE),"")</f>
        <v>470</v>
      </c>
      <c r="H29" s="4" t="str">
        <f>IFERROR(VLOOKUP($B29,'3.kolo'!$B:$F,MATCH('3.kolo'!F$5,'3.kolo'!$B$5:$F$5,0),FALSE),"")</f>
        <v/>
      </c>
      <c r="I29" s="4">
        <f>IFERROR(VLOOKUP($B29,'4.kolo'!$B:$F,MATCH('4.kolo'!F$5,'4.kolo'!$B$5:$F$5,0),FALSE),"")</f>
        <v>550</v>
      </c>
      <c r="J29" s="4" t="str">
        <f>IFERROR(VLOOKUP($B29,'5.kolo'!$B:$F,MATCH('5.kolo'!F$5,'5.kolo'!$B$5:$F$5,0),FALSE),"")</f>
        <v/>
      </c>
      <c r="K29" s="4">
        <f>IFERROR(VLOOKUP($B29,'6.kolo'!$B:$F,MATCH('6.kolo'!F$5,'6.kolo'!$B$5:$F$5,0),FALSE),"")</f>
        <v>510</v>
      </c>
      <c r="L29" s="31">
        <f t="shared" si="0"/>
        <v>515</v>
      </c>
      <c r="M29" s="95">
        <f>LARGE(F29:K29,1)+LARGE(F29:K29,2)+LARGE(F29:K29,3)+LARGE(F29:K29,4)</f>
        <v>2060</v>
      </c>
      <c r="N29" s="18">
        <f t="shared" si="2"/>
        <v>4</v>
      </c>
    </row>
    <row r="30" spans="1:18" x14ac:dyDescent="0.25">
      <c r="A30" s="4" t="s">
        <v>62</v>
      </c>
      <c r="B30" s="51" t="s">
        <v>48</v>
      </c>
      <c r="C30" s="88">
        <f>IFERROR(VLOOKUP($B30,'seznam hráčů'!$B:$E,MATCH('seznam hráčů'!C$1,'seznam hráčů'!$B$1:$E$1,0),FALSE),"")</f>
        <v>2007</v>
      </c>
      <c r="D30" s="25" t="str">
        <f>IF(C30&lt;MIN('věkové kategorie'!$A$3:$A$8),"",IFERROR(INDEX('věkové kategorie'!$C$3:$C$8,MATCH(C30,'věkové kategorie'!$B$3:$B$8,-1)),""))</f>
        <v>stž</v>
      </c>
      <c r="E30" s="4" t="str">
        <f>IFERROR(VLOOKUP($B30,'seznam hráčů'!$B:$F,MATCH('seznam hráčů'!F$1,'seznam hráčů'!$B$1:$F$1,0),FALSE),"")</f>
        <v>Žebrák</v>
      </c>
      <c r="F30" s="4">
        <f>IFERROR(VLOOKUP($B30,'1.kolo'!$B:$F,MATCH('1.kolo'!F$5,'1.kolo'!$B$5:$F$5,0),FALSE),"")</f>
        <v>580</v>
      </c>
      <c r="G30" s="4">
        <f>IFERROR(VLOOKUP($B30,'2.kolo'!$B:$F,MATCH('2.kolo'!F$5,'2.kolo'!$B$5:$F$5,0),FALSE),"")</f>
        <v>700</v>
      </c>
      <c r="H30" s="4">
        <f>IFERROR(VLOOKUP($B30,'3.kolo'!$B:$F,MATCH('3.kolo'!F$5,'3.kolo'!$B$5:$F$5,0),FALSE),"")</f>
        <v>700</v>
      </c>
      <c r="I30" s="4" t="str">
        <f>IFERROR(VLOOKUP($B30,'4.kolo'!$B:$F,MATCH('4.kolo'!F$5,'4.kolo'!$B$5:$F$5,0),FALSE),"")</f>
        <v/>
      </c>
      <c r="J30" s="4" t="str">
        <f>IFERROR(VLOOKUP($B30,'5.kolo'!$B:$F,MATCH('5.kolo'!F$5,'5.kolo'!$B$5:$F$5,0),FALSE),"")</f>
        <v/>
      </c>
      <c r="K30" s="4" t="str">
        <f>IFERROR(VLOOKUP($B30,'6.kolo'!$B:$F,MATCH('6.kolo'!F$5,'6.kolo'!$B$5:$F$5,0),FALSE),"")</f>
        <v/>
      </c>
      <c r="L30" s="31">
        <f t="shared" si="0"/>
        <v>660</v>
      </c>
      <c r="M30" s="95">
        <f>LARGE(F30:K30,1)+LARGE(F30:K30,2)+LARGE(F30:K30,3)</f>
        <v>1980</v>
      </c>
      <c r="N30" s="18">
        <f t="shared" si="2"/>
        <v>3</v>
      </c>
    </row>
    <row r="31" spans="1:18" x14ac:dyDescent="0.25">
      <c r="A31" s="4" t="s">
        <v>150</v>
      </c>
      <c r="B31" s="51" t="s">
        <v>54</v>
      </c>
      <c r="C31" s="88">
        <f>IFERROR(VLOOKUP($B31,'seznam hráčů'!$B:$E,MATCH('seznam hráčů'!C$1,'seznam hráčů'!$B$1:$E$1,0),FALSE),"")</f>
        <v>2007</v>
      </c>
      <c r="D31" s="25" t="str">
        <f>IF(C31&lt;MIN('věkové kategorie'!$A$3:$A$8),"",IFERROR(INDEX('věkové kategorie'!$C$3:$C$8,MATCH(C31,'věkové kategorie'!$B$3:$B$8,-1)),""))</f>
        <v>stž</v>
      </c>
      <c r="E31" s="4" t="str">
        <f>IFERROR(VLOOKUP($B31,'seznam hráčů'!$B:$F,MATCH('seznam hráčů'!F$1,'seznam hráčů'!$B$1:$F$1,0),FALSE),"")</f>
        <v>Olešná</v>
      </c>
      <c r="F31" s="4">
        <f>IFERROR(VLOOKUP($B31,'1.kolo'!$B:$F,MATCH('1.kolo'!F$5,'1.kolo'!$B$5:$F$5,0),FALSE),"")</f>
        <v>510</v>
      </c>
      <c r="G31" s="4">
        <f>IFERROR(VLOOKUP($B31,'2.kolo'!$B:$F,MATCH('2.kolo'!F$5,'2.kolo'!$B$5:$F$5,0),FALSE),"")</f>
        <v>490</v>
      </c>
      <c r="H31" s="4">
        <f>IFERROR(VLOOKUP($B31,'3.kolo'!$B:$F,MATCH('3.kolo'!F$5,'3.kolo'!$B$5:$F$5,0),FALSE),"")</f>
        <v>490</v>
      </c>
      <c r="I31" s="4">
        <f>IFERROR(VLOOKUP($B31,'4.kolo'!$B:$F,MATCH('4.kolo'!F$5,'4.kolo'!$B$5:$F$5,0),FALSE),"")</f>
        <v>470</v>
      </c>
      <c r="J31" s="4" t="str">
        <f>IFERROR(VLOOKUP($B31,'5.kolo'!$B:$F,MATCH('5.kolo'!F$5,'5.kolo'!$B$5:$F$5,0),FALSE),"")</f>
        <v/>
      </c>
      <c r="K31" s="4">
        <f>IFERROR(VLOOKUP($B31,'6.kolo'!$B:$F,MATCH('6.kolo'!F$5,'6.kolo'!$B$5:$F$5,0),FALSE),"")</f>
        <v>430</v>
      </c>
      <c r="L31" s="31">
        <f t="shared" si="0"/>
        <v>478</v>
      </c>
      <c r="M31" s="95">
        <f>LARGE(F31:K31,1)+LARGE(F31:K31,2)+LARGE(F31:K31,3)+LARGE(F31:K31,4)</f>
        <v>1960</v>
      </c>
      <c r="N31" s="18">
        <f t="shared" si="2"/>
        <v>5</v>
      </c>
    </row>
    <row r="32" spans="1:18" x14ac:dyDescent="0.25">
      <c r="A32" s="4" t="s">
        <v>150</v>
      </c>
      <c r="B32" s="51" t="s">
        <v>74</v>
      </c>
      <c r="C32" s="88">
        <f>IFERROR(VLOOKUP($B32,'seznam hráčů'!$B:$E,MATCH('seznam hráčů'!C$1,'seznam hráčů'!$B$1:$E$1,0),FALSE),"")</f>
        <v>2007</v>
      </c>
      <c r="D32" s="25" t="str">
        <f>IF(C32&lt;MIN('věkové kategorie'!$A$3:$A$8),"",IFERROR(INDEX('věkové kategorie'!$C$3:$C$8,MATCH(C32,'věkové kategorie'!$B$3:$B$8,-1)),""))</f>
        <v>stž</v>
      </c>
      <c r="E32" s="4" t="str">
        <f>IFERROR(VLOOKUP($B32,'seznam hráčů'!$B:$F,MATCH('seznam hráčů'!F$1,'seznam hráčů'!$B$1:$F$1,0),FALSE),"")</f>
        <v>Žebrák</v>
      </c>
      <c r="F32" s="4">
        <f>IFERROR(VLOOKUP($B32,'1.kolo'!$B:$F,MATCH('1.kolo'!F$5,'1.kolo'!$B$5:$F$5,0),FALSE),"")</f>
        <v>350</v>
      </c>
      <c r="G32" s="4">
        <f>IFERROR(VLOOKUP($B32,'2.kolo'!$B:$F,MATCH('2.kolo'!F$5,'2.kolo'!$B$5:$F$5,0),FALSE),"")</f>
        <v>450</v>
      </c>
      <c r="H32" s="4" t="str">
        <f>IFERROR(VLOOKUP($B32,'3.kolo'!$B:$F,MATCH('3.kolo'!F$5,'3.kolo'!$B$5:$F$5,0),FALSE),"")</f>
        <v/>
      </c>
      <c r="I32" s="4">
        <f>IFERROR(VLOOKUP($B32,'4.kolo'!$B:$F,MATCH('4.kolo'!F$5,'4.kolo'!$B$5:$F$5,0),FALSE),"")</f>
        <v>490</v>
      </c>
      <c r="J32" s="4">
        <f>IFERROR(VLOOKUP($B32,'5.kolo'!$B:$F,MATCH('5.kolo'!F$5,'5.kolo'!$B$5:$F$5,0),FALSE),"")</f>
        <v>530</v>
      </c>
      <c r="K32" s="4">
        <f>IFERROR(VLOOKUP($B32,'6.kolo'!$B:$F,MATCH('6.kolo'!F$5,'6.kolo'!$B$5:$F$5,0),FALSE),"")</f>
        <v>490</v>
      </c>
      <c r="L32" s="31">
        <f t="shared" si="0"/>
        <v>462</v>
      </c>
      <c r="M32" s="95">
        <f>LARGE(F32:K32,1)+LARGE(F32:K32,2)+LARGE(F32:K32,3)+LARGE(F32:K32,4)</f>
        <v>1960</v>
      </c>
      <c r="N32" s="18">
        <f t="shared" si="2"/>
        <v>5</v>
      </c>
    </row>
    <row r="33" spans="1:14" x14ac:dyDescent="0.25">
      <c r="A33" s="4" t="s">
        <v>68</v>
      </c>
      <c r="B33" s="13" t="s">
        <v>59</v>
      </c>
      <c r="C33" s="88">
        <f>IFERROR(VLOOKUP($B33,'seznam hráčů'!$B:$E,MATCH('seznam hráčů'!C$1,'seznam hráčů'!$B$1:$E$1,0),FALSE),"")</f>
        <v>2009</v>
      </c>
      <c r="D33" s="25" t="str">
        <f>IF(C33&lt;MIN('věkové kategorie'!$A$3:$A$8),"",IFERROR(INDEX('věkové kategorie'!$C$3:$C$8,MATCH(C33,'věkové kategorie'!$B$3:$B$8,-1)),""))</f>
        <v>mlž</v>
      </c>
      <c r="E33" s="4" t="str">
        <f>IFERROR(VLOOKUP($B33,'seznam hráčů'!$B:$F,MATCH('seznam hráčů'!F$1,'seznam hráčů'!$B$1:$F$1,0),FALSE),"")</f>
        <v>Hudlice</v>
      </c>
      <c r="F33" s="4">
        <f>IFERROR(VLOOKUP($B33,'1.kolo'!$B:$F,MATCH('1.kolo'!F$5,'1.kolo'!$B$5:$F$5,0),FALSE),"")</f>
        <v>490</v>
      </c>
      <c r="G33" s="4">
        <f>IFERROR(VLOOKUP($B33,'2.kolo'!$B:$F,MATCH('2.kolo'!F$5,'2.kolo'!$B$5:$F$5,0),FALSE),"")</f>
        <v>640</v>
      </c>
      <c r="H33" s="4">
        <f>IFERROR(VLOOKUP($B33,'3.kolo'!$B:$F,MATCH('3.kolo'!F$5,'3.kolo'!$B$5:$F$5,0),FALSE),"")</f>
        <v>820</v>
      </c>
      <c r="I33" s="4" t="str">
        <f>IFERROR(VLOOKUP($B33,'4.kolo'!$B:$F,MATCH('4.kolo'!F$5,'4.kolo'!$B$5:$F$5,0),FALSE),"")</f>
        <v/>
      </c>
      <c r="J33" s="4" t="str">
        <f>IFERROR(VLOOKUP($B33,'5.kolo'!$B:$F,MATCH('5.kolo'!F$5,'5.kolo'!$B$5:$F$5,0),FALSE),"")</f>
        <v/>
      </c>
      <c r="K33" s="4" t="str">
        <f>IFERROR(VLOOKUP($B33,'6.kolo'!$B:$F,MATCH('6.kolo'!F$5,'6.kolo'!$B$5:$F$5,0),FALSE),"")</f>
        <v/>
      </c>
      <c r="L33" s="31">
        <f t="shared" si="0"/>
        <v>650</v>
      </c>
      <c r="M33" s="95">
        <f>LARGE(F33:K33,1)+LARGE(F33:K33,2)+LARGE(F33:K33,3)</f>
        <v>1950</v>
      </c>
      <c r="N33" s="18">
        <f t="shared" si="2"/>
        <v>3</v>
      </c>
    </row>
    <row r="34" spans="1:14" x14ac:dyDescent="0.25">
      <c r="A34" s="4" t="s">
        <v>71</v>
      </c>
      <c r="B34" s="13" t="s">
        <v>100</v>
      </c>
      <c r="C34" s="88">
        <f>IFERROR(VLOOKUP($B34,'seznam hráčů'!$B:$E,MATCH('seznam hráčů'!C$1,'seznam hráčů'!$B$1:$E$1,0),FALSE),"")</f>
        <v>2007</v>
      </c>
      <c r="D34" s="25" t="str">
        <f>IF(C34&lt;MIN('věkové kategorie'!$A$3:$A$8),"",IFERROR(INDEX('věkové kategorie'!$C$3:$C$8,MATCH(C34,'věkové kategorie'!$B$3:$B$8,-1)),""))</f>
        <v>stž</v>
      </c>
      <c r="E34" s="4" t="str">
        <f>IFERROR(VLOOKUP($B34,'seznam hráčů'!$B:$F,MATCH('seznam hráčů'!F$1,'seznam hráčů'!$B$1:$F$1,0),FALSE),"")</f>
        <v>Žebrák</v>
      </c>
      <c r="F34" s="4" t="str">
        <f>IFERROR(VLOOKUP($B34,'1.kolo'!$B:$F,MATCH('1.kolo'!F$5,'1.kolo'!$B$5:$F$5,0),FALSE),"")</f>
        <v/>
      </c>
      <c r="G34" s="4" t="str">
        <f>IFERROR(VLOOKUP($B34,'2.kolo'!$B:$F,MATCH('2.kolo'!F$5,'2.kolo'!$B$5:$F$5,0),FALSE),"")</f>
        <v/>
      </c>
      <c r="H34" s="4">
        <f>IFERROR(VLOOKUP($B34,'3.kolo'!$B:$F,MATCH('3.kolo'!F$5,'3.kolo'!$B$5:$F$5,0),FALSE),"")</f>
        <v>410</v>
      </c>
      <c r="I34" s="4">
        <f>IFERROR(VLOOKUP($B34,'4.kolo'!$B:$F,MATCH('4.kolo'!F$5,'4.kolo'!$B$5:$F$5,0),FALSE),"")</f>
        <v>430</v>
      </c>
      <c r="J34" s="4">
        <f>IFERROR(VLOOKUP($B34,'5.kolo'!$B:$F,MATCH('5.kolo'!F$5,'5.kolo'!$B$5:$F$5,0),FALSE),"")</f>
        <v>610</v>
      </c>
      <c r="K34" s="4">
        <f>IFERROR(VLOOKUP($B34,'6.kolo'!$B:$F,MATCH('6.kolo'!F$5,'6.kolo'!$B$5:$F$5,0),FALSE),"")</f>
        <v>490</v>
      </c>
      <c r="L34" s="31">
        <f t="shared" si="0"/>
        <v>485</v>
      </c>
      <c r="M34" s="95">
        <f>LARGE(F34:K34,1)+LARGE(F34:K34,2)+LARGE(F34:K34,3)+LARGE(F34:K34,4)</f>
        <v>1940</v>
      </c>
      <c r="N34" s="18">
        <f t="shared" si="2"/>
        <v>4</v>
      </c>
    </row>
    <row r="35" spans="1:14" x14ac:dyDescent="0.25">
      <c r="A35" s="4" t="s">
        <v>73</v>
      </c>
      <c r="B35" s="51" t="s">
        <v>97</v>
      </c>
      <c r="C35" s="88">
        <f>IFERROR(VLOOKUP($B35,'seznam hráčů'!$B:$E,MATCH('seznam hráčů'!C$1,'seznam hráčů'!$B$1:$E$1,0),FALSE),"")</f>
        <v>2005</v>
      </c>
      <c r="D35" s="25" t="str">
        <f>IF(C35&lt;MIN('věkové kategorie'!$A$3:$A$8),"",IFERROR(INDEX('věkové kategorie'!$C$3:$C$8,MATCH(C35,'věkové kategorie'!$B$3:$B$8,-1)),""))</f>
        <v>dor</v>
      </c>
      <c r="E35" s="4" t="str">
        <f>IFERROR(VLOOKUP($B35,'seznam hráčů'!$B:$F,MATCH('seznam hráčů'!F$1,'seznam hráčů'!$B$1:$F$1,0),FALSE),"")</f>
        <v>Žebrák</v>
      </c>
      <c r="F35" s="4" t="str">
        <f>IFERROR(VLOOKUP($B35,'1.kolo'!$B:$F,MATCH('1.kolo'!F$5,'1.kolo'!$B$5:$F$5,0),FALSE),"")</f>
        <v/>
      </c>
      <c r="G35" s="4" t="str">
        <f>IFERROR(VLOOKUP($B35,'2.kolo'!$B:$F,MATCH('2.kolo'!F$5,'2.kolo'!$B$5:$F$5,0),FALSE),"")</f>
        <v/>
      </c>
      <c r="H35" s="4">
        <f>IFERROR(VLOOKUP($B35,'3.kolo'!$B:$F,MATCH('3.kolo'!F$5,'3.kolo'!$B$5:$F$5,0),FALSE),"")</f>
        <v>970</v>
      </c>
      <c r="I35" s="4">
        <f>IFERROR(VLOOKUP($B35,'4.kolo'!$B:$F,MATCH('4.kolo'!F$5,'4.kolo'!$B$5:$F$5,0),FALSE),"")</f>
        <v>940</v>
      </c>
      <c r="J35" s="4" t="str">
        <f>IFERROR(VLOOKUP($B35,'5.kolo'!$B:$F,MATCH('5.kolo'!F$5,'5.kolo'!$B$5:$F$5,0),FALSE),"")</f>
        <v/>
      </c>
      <c r="K35" s="4" t="str">
        <f>IFERROR(VLOOKUP($B35,'6.kolo'!$B:$F,MATCH('6.kolo'!F$5,'6.kolo'!$B$5:$F$5,0),FALSE),"")</f>
        <v/>
      </c>
      <c r="L35" s="31">
        <f t="shared" si="0"/>
        <v>955</v>
      </c>
      <c r="M35" s="95">
        <f>LARGE(F35:K35,1)+LARGE(F35:K35,2)</f>
        <v>1910</v>
      </c>
      <c r="N35" s="18">
        <f t="shared" si="2"/>
        <v>2</v>
      </c>
    </row>
    <row r="36" spans="1:14" x14ac:dyDescent="0.25">
      <c r="A36" s="4" t="s">
        <v>75</v>
      </c>
      <c r="B36" s="51" t="s">
        <v>69</v>
      </c>
      <c r="C36" s="88">
        <f>IFERROR(VLOOKUP($B36,'seznam hráčů'!$B:$E,MATCH('seznam hráčů'!C$1,'seznam hráčů'!$B$1:$E$1,0),FALSE),"")</f>
        <v>2007</v>
      </c>
      <c r="D36" s="25" t="str">
        <f>IF(C36&lt;MIN('věkové kategorie'!$A$3:$A$8),"",IFERROR(INDEX('věkové kategorie'!$C$3:$C$8,MATCH(C36,'věkové kategorie'!$B$3:$B$8,-1)),""))</f>
        <v>stž</v>
      </c>
      <c r="E36" s="4" t="str">
        <f>IFERROR(VLOOKUP($B36,'seznam hráčů'!$B:$F,MATCH('seznam hráčů'!F$1,'seznam hráčů'!$B$1:$F$1,0),FALSE),"")</f>
        <v>Olešná</v>
      </c>
      <c r="F36" s="4">
        <f>IFERROR(VLOOKUP($B36,'1.kolo'!$B:$F,MATCH('1.kolo'!F$5,'1.kolo'!$B$5:$F$5,0),FALSE),"")</f>
        <v>390</v>
      </c>
      <c r="G36" s="4">
        <f>IFERROR(VLOOKUP($B36,'2.kolo'!$B:$F,MATCH('2.kolo'!F$5,'2.kolo'!$B$5:$F$5,0),FALSE),"")</f>
        <v>410</v>
      </c>
      <c r="H36" s="4">
        <f>IFERROR(VLOOKUP($B36,'3.kolo'!$B:$F,MATCH('3.kolo'!F$5,'3.kolo'!$B$5:$F$5,0),FALSE),"")</f>
        <v>510</v>
      </c>
      <c r="I36" s="4">
        <f>IFERROR(VLOOKUP($B36,'4.kolo'!$B:$F,MATCH('4.kolo'!F$5,'4.kolo'!$B$5:$F$5,0),FALSE),"")</f>
        <v>450</v>
      </c>
      <c r="J36" s="4" t="str">
        <f>IFERROR(VLOOKUP($B36,'5.kolo'!$B:$F,MATCH('5.kolo'!F$5,'5.kolo'!$B$5:$F$5,0),FALSE),"")</f>
        <v/>
      </c>
      <c r="K36" s="4">
        <f>IFERROR(VLOOKUP($B36,'6.kolo'!$B:$F,MATCH('6.kolo'!F$5,'6.kolo'!$B$5:$F$5,0),FALSE),"")</f>
        <v>470</v>
      </c>
      <c r="L36" s="31">
        <f t="shared" si="0"/>
        <v>446</v>
      </c>
      <c r="M36" s="95">
        <f>LARGE(F36:K36,1)+LARGE(F36:K36,2)+LARGE(F36:K36,3)+LARGE(F36:K36,4)</f>
        <v>1840</v>
      </c>
      <c r="N36" s="18">
        <f t="shared" si="2"/>
        <v>5</v>
      </c>
    </row>
    <row r="37" spans="1:14" x14ac:dyDescent="0.25">
      <c r="A37" s="4" t="s">
        <v>77</v>
      </c>
      <c r="B37" s="51" t="s">
        <v>95</v>
      </c>
      <c r="C37" s="88">
        <f>IFERROR(VLOOKUP($B37,'seznam hráčů'!$B:$E,MATCH('seznam hráčů'!C$1,'seznam hráčů'!$B$1:$E$1,0),FALSE),"")</f>
        <v>2011</v>
      </c>
      <c r="D37" s="25" t="str">
        <f>IF(C37&lt;MIN('věkové kategorie'!$A$3:$A$8),"",IFERROR(INDEX('věkové kategorie'!$C$3:$C$8,MATCH(C37,'věkové kategorie'!$B$3:$B$8,-1)),""))</f>
        <v>nmlž</v>
      </c>
      <c r="E37" s="4" t="str">
        <f>IFERROR(VLOOKUP($B37,'seznam hráčů'!$B:$F,MATCH('seznam hráčů'!F$1,'seznam hráčů'!$B$1:$F$1,0),FALSE),"")</f>
        <v>Olešná</v>
      </c>
      <c r="F37" s="4" t="str">
        <f>IFERROR(VLOOKUP($B37,'1.kolo'!$B:$F,MATCH('1.kolo'!F$5,'1.kolo'!$B$5:$F$5,0),FALSE),"")</f>
        <v/>
      </c>
      <c r="G37" s="4">
        <f>IFERROR(VLOOKUP($B37,'2.kolo'!$B:$F,MATCH('2.kolo'!F$5,'2.kolo'!$B$5:$F$5,0),FALSE),"")</f>
        <v>350</v>
      </c>
      <c r="H37" s="4">
        <f>IFERROR(VLOOKUP($B37,'3.kolo'!$B:$F,MATCH('3.kolo'!F$5,'3.kolo'!$B$5:$F$5,0),FALSE),"")</f>
        <v>430</v>
      </c>
      <c r="I37" s="4">
        <f>IFERROR(VLOOKUP($B37,'4.kolo'!$B:$F,MATCH('4.kolo'!F$5,'4.kolo'!$B$5:$F$5,0),FALSE),"")</f>
        <v>390</v>
      </c>
      <c r="J37" s="4">
        <f>IFERROR(VLOOKUP($B37,'5.kolo'!$B:$F,MATCH('5.kolo'!F$5,'5.kolo'!$B$5:$F$5,0),FALSE),"")</f>
        <v>490</v>
      </c>
      <c r="K37" s="4">
        <f>IFERROR(VLOOKUP($B37,'6.kolo'!$B:$F,MATCH('6.kolo'!F$5,'6.kolo'!$B$5:$F$5,0),FALSE),"")</f>
        <v>390</v>
      </c>
      <c r="L37" s="31">
        <f t="shared" ref="L37:L60" si="4">SUM(F37:K37)/N37</f>
        <v>410</v>
      </c>
      <c r="M37" s="95">
        <f>LARGE(F37:K37,1)+LARGE(F37:K37,2)+LARGE(F37:K37,3)+LARGE(F37:K37,4)</f>
        <v>1700</v>
      </c>
      <c r="N37" s="18">
        <f t="shared" ref="N37:N60" si="5">COUNT(F37:K37)</f>
        <v>5</v>
      </c>
    </row>
    <row r="38" spans="1:14" x14ac:dyDescent="0.25">
      <c r="A38" s="4" t="s">
        <v>79</v>
      </c>
      <c r="B38" s="51" t="s">
        <v>93</v>
      </c>
      <c r="C38" s="88">
        <f>IFERROR(VLOOKUP($B38,'seznam hráčů'!$B:$E,MATCH('seznam hráčů'!C$1,'seznam hráčů'!$B$1:$E$1,0),FALSE),"")</f>
        <v>2013</v>
      </c>
      <c r="D38" s="25" t="str">
        <f>IF(C38&lt;MIN('věkové kategorie'!$A$3:$A$8),"",IFERROR(INDEX('věkové kategorie'!$C$3:$C$8,MATCH(C38,'věkové kategorie'!$B$3:$B$8,-1)),""))</f>
        <v>nmlž</v>
      </c>
      <c r="E38" s="4" t="str">
        <f>IFERROR(VLOOKUP($B38,'seznam hráčů'!$B:$F,MATCH('seznam hráčů'!F$1,'seznam hráčů'!$B$1:$F$1,0),FALSE),"")</f>
        <v>Kr.Dvůr</v>
      </c>
      <c r="F38" s="4" t="str">
        <f>IFERROR(VLOOKUP($B38,'1.kolo'!$B:$F,MATCH('1.kolo'!F$5,'1.kolo'!$B$5:$F$5,0),FALSE),"")</f>
        <v/>
      </c>
      <c r="G38" s="4">
        <f>IFERROR(VLOOKUP($B38,'2.kolo'!$B:$F,MATCH('2.kolo'!F$5,'2.kolo'!$B$5:$F$5,0),FALSE),"")</f>
        <v>390</v>
      </c>
      <c r="H38" s="4">
        <f>IFERROR(VLOOKUP($B38,'3.kolo'!$B:$F,MATCH('3.kolo'!F$5,'3.kolo'!$B$5:$F$5,0),FALSE),"")</f>
        <v>390</v>
      </c>
      <c r="I38" s="4">
        <f>IFERROR(VLOOKUP($B38,'4.kolo'!$B:$F,MATCH('4.kolo'!F$5,'4.kolo'!$B$5:$F$5,0),FALSE),"")</f>
        <v>410</v>
      </c>
      <c r="J38" s="4">
        <f>IFERROR(VLOOKUP($B38,'5.kolo'!$B:$F,MATCH('5.kolo'!F$5,'5.kolo'!$B$5:$F$5,0),FALSE),"")</f>
        <v>470</v>
      </c>
      <c r="K38" s="4">
        <f>IFERROR(VLOOKUP($B38,'6.kolo'!$B:$F,MATCH('6.kolo'!F$5,'6.kolo'!$B$5:$F$5,0),FALSE),"")</f>
        <v>410</v>
      </c>
      <c r="L38" s="31">
        <f t="shared" si="4"/>
        <v>414</v>
      </c>
      <c r="M38" s="95">
        <f>LARGE(F38:K38,1)+LARGE(F38:K38,2)+LARGE(F38:K38,3)+LARGE(F38:K38,4)</f>
        <v>1680</v>
      </c>
      <c r="N38" s="18">
        <f t="shared" si="5"/>
        <v>5</v>
      </c>
    </row>
    <row r="39" spans="1:14" x14ac:dyDescent="0.25">
      <c r="A39" s="4" t="s">
        <v>81</v>
      </c>
      <c r="B39" s="51" t="s">
        <v>24</v>
      </c>
      <c r="C39" s="88">
        <f>IFERROR(VLOOKUP($B39,'seznam hráčů'!$B:$E,MATCH('seznam hráčů'!C$1,'seznam hráčů'!$B$1:$E$1,0),FALSE),"")</f>
        <v>2006</v>
      </c>
      <c r="D39" s="25" t="str">
        <f>IF(C39&lt;MIN('věkové kategorie'!$A$3:$A$8),"",IFERROR(INDEX('věkové kategorie'!$C$3:$C$8,MATCH(C39,'věkové kategorie'!$B$3:$B$8,-1)),""))</f>
        <v>dor</v>
      </c>
      <c r="E39" s="4" t="str">
        <f>IFERROR(VLOOKUP($B39,'seznam hráčů'!$B:$F,MATCH('seznam hráčů'!F$1,'seznam hráčů'!$B$1:$F$1,0),FALSE),"")</f>
        <v>Žebrák</v>
      </c>
      <c r="F39" s="4">
        <f>IFERROR(VLOOKUP($B39,'1.kolo'!$B:$F,MATCH('1.kolo'!F$5,'1.kolo'!$B$5:$F$5,0),FALSE),"")</f>
        <v>790</v>
      </c>
      <c r="G39" s="4" t="str">
        <f>IFERROR(VLOOKUP($B39,'2.kolo'!$B:$F,MATCH('2.kolo'!F$5,'2.kolo'!$B$5:$F$5,0),FALSE),"")</f>
        <v/>
      </c>
      <c r="H39" s="4">
        <f>IFERROR(VLOOKUP($B39,'3.kolo'!$B:$F,MATCH('3.kolo'!F$5,'3.kolo'!$B$5:$F$5,0),FALSE),"")</f>
        <v>820</v>
      </c>
      <c r="I39" s="4" t="str">
        <f>IFERROR(VLOOKUP($B39,'4.kolo'!$B:$F,MATCH('4.kolo'!F$5,'4.kolo'!$B$5:$F$5,0),FALSE),"")</f>
        <v/>
      </c>
      <c r="J39" s="4" t="str">
        <f>IFERROR(VLOOKUP($B39,'5.kolo'!$B:$F,MATCH('5.kolo'!F$5,'5.kolo'!$B$5:$F$5,0),FALSE),"")</f>
        <v/>
      </c>
      <c r="K39" s="4" t="str">
        <f>IFERROR(VLOOKUP($B39,'6.kolo'!$B:$F,MATCH('6.kolo'!F$5,'6.kolo'!$B$5:$F$5,0),FALSE),"")</f>
        <v/>
      </c>
      <c r="L39" s="31">
        <f t="shared" si="4"/>
        <v>805</v>
      </c>
      <c r="M39" s="95">
        <f>LARGE(F39:K39,1)+LARGE(F39:K39,2)</f>
        <v>1610</v>
      </c>
      <c r="N39" s="18">
        <f t="shared" si="5"/>
        <v>2</v>
      </c>
    </row>
    <row r="40" spans="1:14" x14ac:dyDescent="0.25">
      <c r="A40" s="4" t="s">
        <v>107</v>
      </c>
      <c r="B40" s="13" t="s">
        <v>63</v>
      </c>
      <c r="C40" s="88">
        <f>IFERROR(VLOOKUP($B40,'seznam hráčů'!$B:$E,MATCH('seznam hráčů'!C$1,'seznam hráčů'!$B$1:$E$1,0),FALSE),"")</f>
        <v>2006</v>
      </c>
      <c r="D40" s="25" t="str">
        <f>IF(C40&lt;MIN('věkové kategorie'!$A$3:$A$8),"",IFERROR(INDEX('věkové kategorie'!$C$3:$C$8,MATCH(C40,'věkové kategorie'!$B$3:$B$8,-1)),""))</f>
        <v>dor</v>
      </c>
      <c r="E40" s="4" t="str">
        <f>IFERROR(VLOOKUP($B40,'seznam hráčů'!$B:$F,MATCH('seznam hráčů'!F$1,'seznam hráčů'!$B$1:$F$1,0),FALSE),"")</f>
        <v>Hořovice</v>
      </c>
      <c r="F40" s="4">
        <f>IFERROR(VLOOKUP($B40,'1.kolo'!$B:$F,MATCH('1.kolo'!F$5,'1.kolo'!$B$5:$F$5,0),FALSE),"")</f>
        <v>450</v>
      </c>
      <c r="G40" s="4">
        <f>IFERROR(VLOOKUP($B40,'2.kolo'!$B:$F,MATCH('2.kolo'!F$5,'2.kolo'!$B$5:$F$5,0),FALSE),"")</f>
        <v>510</v>
      </c>
      <c r="H40" s="4" t="str">
        <f>IFERROR(VLOOKUP($B40,'3.kolo'!$B:$F,MATCH('3.kolo'!F$5,'3.kolo'!$B$5:$F$5,0),FALSE),"")</f>
        <v/>
      </c>
      <c r="I40" s="4" t="str">
        <f>IFERROR(VLOOKUP($B40,'4.kolo'!$B:$F,MATCH('4.kolo'!F$5,'4.kolo'!$B$5:$F$5,0),FALSE),"")</f>
        <v/>
      </c>
      <c r="J40" s="4">
        <f>IFERROR(VLOOKUP($B40,'5.kolo'!$B:$F,MATCH('5.kolo'!F$5,'5.kolo'!$B$5:$F$5,0),FALSE),"")</f>
        <v>640</v>
      </c>
      <c r="K40" s="4" t="str">
        <f>IFERROR(VLOOKUP($B40,'6.kolo'!$B:$F,MATCH('6.kolo'!F$5,'6.kolo'!$B$5:$F$5,0),FALSE),"")</f>
        <v/>
      </c>
      <c r="L40" s="31">
        <f t="shared" si="4"/>
        <v>533.33333333333337</v>
      </c>
      <c r="M40" s="95">
        <f>LARGE(F40:K40,1)+LARGE(F40:K40,2)+LARGE(F40:K40,3)</f>
        <v>1600</v>
      </c>
      <c r="N40" s="18">
        <f t="shared" si="5"/>
        <v>3</v>
      </c>
    </row>
    <row r="41" spans="1:14" x14ac:dyDescent="0.25">
      <c r="A41" s="4" t="s">
        <v>109</v>
      </c>
      <c r="B41" s="13" t="s">
        <v>33</v>
      </c>
      <c r="C41" s="88">
        <f>IFERROR(VLOOKUP($B41,'seznam hráčů'!$B:$E,MATCH('seznam hráčů'!C$1,'seznam hráčů'!$B$1:$E$1,0),FALSE),"")</f>
        <v>2008</v>
      </c>
      <c r="D41" s="25" t="str">
        <f>IF(C41&lt;MIN('věkové kategorie'!$A$3:$A$8),"",IFERROR(INDEX('věkové kategorie'!$C$3:$C$8,MATCH(C41,'věkové kategorie'!$B$3:$B$8,-1)),""))</f>
        <v>stž</v>
      </c>
      <c r="E41" s="4" t="str">
        <f>IFERROR(VLOOKUP($B41,'seznam hráčů'!$B:$F,MATCH('seznam hráčů'!F$1,'seznam hráčů'!$B$1:$F$1,0),FALSE),"")</f>
        <v>Praskolesy</v>
      </c>
      <c r="F41" s="4">
        <f>IFERROR(VLOOKUP($B41,'1.kolo'!$B:$F,MATCH('1.kolo'!F$5,'1.kolo'!$B$5:$F$5,0),FALSE),"")</f>
        <v>730</v>
      </c>
      <c r="G41" s="4">
        <f>IFERROR(VLOOKUP($B41,'2.kolo'!$B:$F,MATCH('2.kolo'!F$5,'2.kolo'!$B$5:$F$5,0),FALSE),"")</f>
        <v>730</v>
      </c>
      <c r="H41" s="4" t="str">
        <f>IFERROR(VLOOKUP($B41,'3.kolo'!$B:$F,MATCH('3.kolo'!F$5,'3.kolo'!$B$5:$F$5,0),FALSE),"")</f>
        <v/>
      </c>
      <c r="I41" s="4" t="str">
        <f>IFERROR(VLOOKUP($B41,'4.kolo'!$B:$F,MATCH('4.kolo'!F$5,'4.kolo'!$B$5:$F$5,0),FALSE),"")</f>
        <v/>
      </c>
      <c r="J41" s="4" t="str">
        <f>IFERROR(VLOOKUP($B41,'5.kolo'!$B:$F,MATCH('5.kolo'!F$5,'5.kolo'!$B$5:$F$5,0),FALSE),"")</f>
        <v/>
      </c>
      <c r="K41" s="4" t="str">
        <f>IFERROR(VLOOKUP($B41,'6.kolo'!$B:$F,MATCH('6.kolo'!F$5,'6.kolo'!$B$5:$F$5,0),FALSE),"")</f>
        <v/>
      </c>
      <c r="L41" s="31">
        <f t="shared" si="4"/>
        <v>730</v>
      </c>
      <c r="M41" s="95">
        <f>LARGE(F41:K41,1)+LARGE(F41:K41,2)</f>
        <v>1460</v>
      </c>
      <c r="N41" s="18">
        <f t="shared" si="5"/>
        <v>2</v>
      </c>
    </row>
    <row r="42" spans="1:14" x14ac:dyDescent="0.25">
      <c r="A42" s="4" t="s">
        <v>111</v>
      </c>
      <c r="B42" s="13" t="s">
        <v>76</v>
      </c>
      <c r="C42" s="88">
        <f>IFERROR(VLOOKUP($B42,'seznam hráčů'!$B:$E,MATCH('seznam hráčů'!C$1,'seznam hráčů'!$B$1:$E$1,0),FALSE),"")</f>
        <v>2008</v>
      </c>
      <c r="D42" s="25" t="str">
        <f>IF(C42&lt;MIN('věkové kategorie'!$A$3:$A$8),"",IFERROR(INDEX('věkové kategorie'!$C$3:$C$8,MATCH(C42,'věkové kategorie'!$B$3:$B$8,-1)),""))</f>
        <v>stž</v>
      </c>
      <c r="E42" s="4" t="str">
        <f>IFERROR(VLOOKUP($B42,'seznam hráčů'!$B:$F,MATCH('seznam hráčů'!F$1,'seznam hráčů'!$B$1:$F$1,0),FALSE),"")</f>
        <v>Kr.Dvůr</v>
      </c>
      <c r="F42" s="4">
        <f>IFERROR(VLOOKUP($B42,'1.kolo'!$B:$F,MATCH('1.kolo'!F$5,'1.kolo'!$B$5:$F$5,0),FALSE),"")</f>
        <v>330</v>
      </c>
      <c r="G42" s="4" t="str">
        <f>IFERROR(VLOOKUP($B42,'2.kolo'!$B:$F,MATCH('2.kolo'!F$5,'2.kolo'!$B$5:$F$5,0),FALSE),"")</f>
        <v/>
      </c>
      <c r="H42" s="4">
        <f>IFERROR(VLOOKUP($B42,'3.kolo'!$B:$F,MATCH('3.kolo'!F$5,'3.kolo'!$B$5:$F$5,0),FALSE),"")</f>
        <v>530</v>
      </c>
      <c r="I42" s="4" t="str">
        <f>IFERROR(VLOOKUP($B42,'4.kolo'!$B:$F,MATCH('4.kolo'!F$5,'4.kolo'!$B$5:$F$5,0),FALSE),"")</f>
        <v/>
      </c>
      <c r="J42" s="4">
        <f>IFERROR(VLOOKUP($B42,'5.kolo'!$B:$F,MATCH('5.kolo'!F$5,'5.kolo'!$B$5:$F$5,0),FALSE),"")</f>
        <v>550</v>
      </c>
      <c r="K42" s="4" t="str">
        <f>IFERROR(VLOOKUP($B42,'6.kolo'!$B:$F,MATCH('6.kolo'!F$5,'6.kolo'!$B$5:$F$5,0),FALSE),"")</f>
        <v/>
      </c>
      <c r="L42" s="31">
        <f t="shared" si="4"/>
        <v>470</v>
      </c>
      <c r="M42" s="95">
        <f>LARGE(F42:K42,1)+LARGE(F42:K42,2)+LARGE(F42:K42,3)</f>
        <v>1410</v>
      </c>
      <c r="N42" s="18">
        <f t="shared" si="5"/>
        <v>3</v>
      </c>
    </row>
    <row r="43" spans="1:14" x14ac:dyDescent="0.25">
      <c r="A43" s="4" t="s">
        <v>330</v>
      </c>
      <c r="B43" s="13" t="s">
        <v>98</v>
      </c>
      <c r="C43" s="88">
        <f>IFERROR(VLOOKUP($B43,'seznam hráčů'!$B:$E,MATCH('seznam hráčů'!C$1,'seznam hráčů'!$B$1:$E$1,0),FALSE),"")</f>
        <v>2007</v>
      </c>
      <c r="D43" s="25" t="str">
        <f>IF(C43&lt;MIN('věkové kategorie'!$A$3:$A$8),"",IFERROR(INDEX('věkové kategorie'!$C$3:$C$8,MATCH(C43,'věkové kategorie'!$B$3:$B$8,-1)),""))</f>
        <v>stž</v>
      </c>
      <c r="E43" s="4" t="str">
        <f>IFERROR(VLOOKUP($B43,'seznam hráčů'!$B:$F,MATCH('seznam hráčů'!F$1,'seznam hráčů'!$B$1:$F$1,0),FALSE),"")</f>
        <v>Hořovice</v>
      </c>
      <c r="F43" s="4" t="str">
        <f>IFERROR(VLOOKUP($B43,'1.kolo'!$B:$F,MATCH('1.kolo'!F$5,'1.kolo'!$B$5:$F$5,0),FALSE),"")</f>
        <v/>
      </c>
      <c r="G43" s="4" t="str">
        <f>IFERROR(VLOOKUP($B43,'2.kolo'!$B:$F,MATCH('2.kolo'!F$5,'2.kolo'!$B$5:$F$5,0),FALSE),"")</f>
        <v/>
      </c>
      <c r="H43" s="4">
        <f>IFERROR(VLOOKUP($B43,'3.kolo'!$B:$F,MATCH('3.kolo'!F$5,'3.kolo'!$B$5:$F$5,0),FALSE),"")</f>
        <v>470</v>
      </c>
      <c r="I43" s="4" t="str">
        <f>IFERROR(VLOOKUP($B43,'4.kolo'!$B:$F,MATCH('4.kolo'!F$5,'4.kolo'!$B$5:$F$5,0),FALSE),"")</f>
        <v/>
      </c>
      <c r="J43" s="4">
        <f>IFERROR(VLOOKUP($B43,'5.kolo'!$B:$F,MATCH('5.kolo'!F$5,'5.kolo'!$B$5:$F$5,0),FALSE),"")</f>
        <v>730</v>
      </c>
      <c r="K43" s="4">
        <f>IFERROR(VLOOKUP($B43,'6.kolo'!$B:$F,MATCH('6.kolo'!F$5,'6.kolo'!$B$5:$F$5,0),FALSE),"")</f>
        <v>670</v>
      </c>
      <c r="L43" s="31">
        <f t="shared" si="4"/>
        <v>623.33333333333337</v>
      </c>
      <c r="M43" s="95">
        <f>LARGE(F43:K43,1)+LARGE(F43:K43,2)</f>
        <v>1400</v>
      </c>
      <c r="N43" s="18">
        <f t="shared" si="5"/>
        <v>3</v>
      </c>
    </row>
    <row r="44" spans="1:14" x14ac:dyDescent="0.25">
      <c r="A44" s="4" t="s">
        <v>330</v>
      </c>
      <c r="B44" s="13" t="str">
        <f>'[1]Divize E'!$Y$23</f>
        <v>Eška Matěj</v>
      </c>
      <c r="C44" s="88">
        <f>IFERROR(VLOOKUP($B44,'seznam hráčů'!$B:$E,MATCH('seznam hráčů'!C$1,'seznam hráčů'!$B$1:$E$1,0),FALSE),"")</f>
        <v>2006</v>
      </c>
      <c r="D44" s="25" t="str">
        <f>IF(C44&lt;MIN('věkové kategorie'!$A$3:$A$8),"",IFERROR(INDEX('věkové kategorie'!$C$3:$C$8,MATCH(C44,'věkové kategorie'!$B$3:$B$8,-1)),""))</f>
        <v>dor</v>
      </c>
      <c r="E44" s="4" t="str">
        <f>IFERROR(VLOOKUP($B44,'seznam hráčů'!$B:$F,MATCH('seznam hráčů'!F$1,'seznam hráčů'!$B$1:$F$1,0),FALSE),"")</f>
        <v>Hořovice</v>
      </c>
      <c r="F44" s="4" t="str">
        <f>IFERROR(VLOOKUP($B44,'1.kolo'!$B:$F,MATCH('1.kolo'!F$5,'1.kolo'!$B$5:$F$5,0),FALSE),"")</f>
        <v/>
      </c>
      <c r="G44" s="4" t="str">
        <f>IFERROR(VLOOKUP($B44,'2.kolo'!$B:$F,MATCH('2.kolo'!F$5,'2.kolo'!$B$5:$F$5,0),FALSE),"")</f>
        <v/>
      </c>
      <c r="H44" s="4" t="str">
        <f>IFERROR(VLOOKUP($B44,'3.kolo'!$B:$F,MATCH('3.kolo'!F$5,'3.kolo'!$B$5:$F$5,0),FALSE),"")</f>
        <v/>
      </c>
      <c r="I44" s="4">
        <f>IFERROR(VLOOKUP($B44,'4.kolo'!$B:$F,MATCH('4.kolo'!F$5,'4.kolo'!$B$5:$F$5,0),FALSE),"")</f>
        <v>350</v>
      </c>
      <c r="J44" s="4">
        <f>IFERROR(VLOOKUP($B44,'5.kolo'!$B:$F,MATCH('5.kolo'!F$5,'5.kolo'!$B$5:$F$5,0),FALSE),"")</f>
        <v>470</v>
      </c>
      <c r="K44" s="4">
        <f>IFERROR(VLOOKUP($B44,'6.kolo'!$B:$F,MATCH('6.kolo'!F$5,'6.kolo'!$B$5:$F$5,0),FALSE),"")</f>
        <v>580</v>
      </c>
      <c r="L44" s="31">
        <f t="shared" si="4"/>
        <v>466.66666666666669</v>
      </c>
      <c r="M44" s="95">
        <f>LARGE(F44:K44,1)+LARGE(F44:K44,2)+LARGE(F44:K44,3)</f>
        <v>1400</v>
      </c>
      <c r="N44" s="18">
        <f t="shared" si="5"/>
        <v>3</v>
      </c>
    </row>
    <row r="45" spans="1:14" x14ac:dyDescent="0.25">
      <c r="A45" s="4" t="s">
        <v>119</v>
      </c>
      <c r="B45" s="13" t="str">
        <f>'[1]Divize E'!$Y$25</f>
        <v>Novák Jakub</v>
      </c>
      <c r="C45" s="88">
        <f>IFERROR(VLOOKUP($B45,'seznam hráčů'!$B:$E,MATCH('seznam hráčů'!C$1,'seznam hráčů'!$B$1:$E$1,0),FALSE),"")</f>
        <v>2011</v>
      </c>
      <c r="D45" s="25" t="str">
        <f>IF(C45&lt;MIN('věkové kategorie'!$A$3:$A$8),"",IFERROR(INDEX('věkové kategorie'!$C$3:$C$8,MATCH(C45,'věkové kategorie'!$B$3:$B$8,-1)),""))</f>
        <v>nmlž</v>
      </c>
      <c r="E45" s="4" t="str">
        <f>IFERROR(VLOOKUP($B45,'seznam hráčů'!$B:$F,MATCH('seznam hráčů'!F$1,'seznam hráčů'!$B$1:$F$1,0),FALSE),"")</f>
        <v>Zdice</v>
      </c>
      <c r="F45" s="4" t="str">
        <f>IFERROR(VLOOKUP($B45,'1.kolo'!$B:$F,MATCH('1.kolo'!F$5,'1.kolo'!$B$5:$F$5,0),FALSE),"")</f>
        <v/>
      </c>
      <c r="G45" s="4" t="str">
        <f>IFERROR(VLOOKUP($B45,'2.kolo'!$B:$F,MATCH('2.kolo'!F$5,'2.kolo'!$B$5:$F$5,0),FALSE),"")</f>
        <v/>
      </c>
      <c r="H45" s="4" t="str">
        <f>IFERROR(VLOOKUP($B45,'3.kolo'!$B:$F,MATCH('3.kolo'!F$5,'3.kolo'!$B$5:$F$5,0),FALSE),"")</f>
        <v/>
      </c>
      <c r="I45" s="4">
        <f>IFERROR(VLOOKUP($B45,'4.kolo'!$B:$F,MATCH('4.kolo'!F$5,'4.kolo'!$B$5:$F$5,0),FALSE),"")</f>
        <v>310</v>
      </c>
      <c r="J45" s="4">
        <f>IFERROR(VLOOKUP($B45,'5.kolo'!$B:$F,MATCH('5.kolo'!F$5,'5.kolo'!$B$5:$F$5,0),FALSE),"")</f>
        <v>510</v>
      </c>
      <c r="K45" s="4">
        <f>IFERROR(VLOOKUP($B45,'6.kolo'!$B:$F,MATCH('6.kolo'!F$5,'6.kolo'!$B$5:$F$5,0),FALSE),"")</f>
        <v>330</v>
      </c>
      <c r="L45" s="31">
        <f t="shared" si="4"/>
        <v>383.33333333333331</v>
      </c>
      <c r="M45" s="95">
        <f>LARGE(F45:K45,1)+LARGE(F45:K45,2)+LARGE(F45:K45,3)</f>
        <v>1150</v>
      </c>
      <c r="N45" s="18">
        <f t="shared" si="5"/>
        <v>3</v>
      </c>
    </row>
    <row r="46" spans="1:14" x14ac:dyDescent="0.25">
      <c r="A46" s="4" t="s">
        <v>120</v>
      </c>
      <c r="B46" s="13" t="s">
        <v>113</v>
      </c>
      <c r="C46" s="88">
        <f>IFERROR(VLOOKUP($B46,'seznam hráčů'!$B:$E,MATCH('seznam hráčů'!C$1,'seznam hráčů'!$B$1:$E$1,0),FALSE),"")</f>
        <v>2009</v>
      </c>
      <c r="D46" s="25" t="str">
        <f>IF(C46&lt;MIN('věkové kategorie'!$A$3:$A$8),"",IFERROR(INDEX('věkové kategorie'!$C$3:$C$8,MATCH(C46,'věkové kategorie'!$B$3:$B$8,-1)),""))</f>
        <v>mlž</v>
      </c>
      <c r="E46" s="4" t="str">
        <f>IFERROR(VLOOKUP($B46,'seznam hráčů'!$B:$F,MATCH('seznam hráčů'!F$1,'seznam hráčů'!$B$1:$F$1,0),FALSE),"")</f>
        <v>Lochovice</v>
      </c>
      <c r="F46" s="4" t="str">
        <f>IFERROR(VLOOKUP($B46,'1.kolo'!$B:$F,MATCH('1.kolo'!F$5,'1.kolo'!$B$5:$F$5,0),FALSE),"")</f>
        <v/>
      </c>
      <c r="G46" s="4" t="str">
        <f>IFERROR(VLOOKUP($B46,'2.kolo'!$B:$F,MATCH('2.kolo'!F$5,'2.kolo'!$B$5:$F$5,0),FALSE),"")</f>
        <v/>
      </c>
      <c r="H46" s="4" t="str">
        <f>IFERROR(VLOOKUP($B46,'3.kolo'!$B:$F,MATCH('3.kolo'!F$5,'3.kolo'!$B$5:$F$5,0),FALSE),"")</f>
        <v/>
      </c>
      <c r="I46" s="4" t="str">
        <f>IFERROR(VLOOKUP($B46,'4.kolo'!$B:$F,MATCH('4.kolo'!F$5,'4.kolo'!$B$5:$F$5,0),FALSE),"")</f>
        <v/>
      </c>
      <c r="J46" s="4">
        <f>IFERROR(VLOOKUP($B46,'5.kolo'!$B:$F,MATCH('5.kolo'!F$5,'5.kolo'!$B$5:$F$5,0),FALSE),"")</f>
        <v>490</v>
      </c>
      <c r="K46" s="4">
        <f>IFERROR(VLOOKUP($B46,'6.kolo'!$B:$F,MATCH('6.kolo'!F$5,'6.kolo'!$B$5:$F$5,0),FALSE),"")</f>
        <v>640</v>
      </c>
      <c r="L46" s="31">
        <f t="shared" si="4"/>
        <v>565</v>
      </c>
      <c r="M46" s="95">
        <f>LARGE(F46:K46,1)+LARGE(F46:K46,2)</f>
        <v>1130</v>
      </c>
      <c r="N46" s="18">
        <f t="shared" si="5"/>
        <v>2</v>
      </c>
    </row>
    <row r="47" spans="1:14" x14ac:dyDescent="0.25">
      <c r="A47" s="4" t="s">
        <v>121</v>
      </c>
      <c r="B47" s="51" t="s">
        <v>80</v>
      </c>
      <c r="C47" s="88">
        <f>IFERROR(VLOOKUP($B47,'seznam hráčů'!$B:$E,MATCH('seznam hráčů'!C$1,'seznam hráčů'!$B$1:$E$1,0),FALSE),"")</f>
        <v>2012</v>
      </c>
      <c r="D47" s="25" t="str">
        <f>IF(C47&lt;MIN('věkové kategorie'!$A$3:$A$8),"",IFERROR(INDEX('věkové kategorie'!$C$3:$C$8,MATCH(C47,'věkové kategorie'!$B$3:$B$8,-1)),""))</f>
        <v>nmlž</v>
      </c>
      <c r="E47" s="4" t="str">
        <f>IFERROR(VLOOKUP($B47,'seznam hráčů'!$B:$F,MATCH('seznam hráčů'!F$1,'seznam hráčů'!$B$1:$F$1,0),FALSE),"")</f>
        <v>Praskolesy</v>
      </c>
      <c r="F47" s="4">
        <f>IFERROR(VLOOKUP($B47,'1.kolo'!$B:$F,MATCH('1.kolo'!F$5,'1.kolo'!$B$5:$F$5,0),FALSE),"")</f>
        <v>300</v>
      </c>
      <c r="G47" s="4" t="str">
        <f>IFERROR(VLOOKUP($B47,'2.kolo'!$B:$F,MATCH('2.kolo'!F$5,'2.kolo'!$B$5:$F$5,0),FALSE),"")</f>
        <v/>
      </c>
      <c r="H47" s="4" t="str">
        <f>IFERROR(VLOOKUP($B47,'3.kolo'!$B:$F,MATCH('3.kolo'!F$5,'3.kolo'!$B$5:$F$5,0),FALSE),"")</f>
        <v/>
      </c>
      <c r="I47" s="4" t="str">
        <f>IFERROR(VLOOKUP($B47,'4.kolo'!$B:$F,MATCH('4.kolo'!F$5,'4.kolo'!$B$5:$F$5,0),FALSE),"")</f>
        <v/>
      </c>
      <c r="J47" s="4">
        <f>IFERROR(VLOOKUP($B47,'5.kolo'!$B:$F,MATCH('5.kolo'!F$5,'5.kolo'!$B$5:$F$5,0),FALSE),"")</f>
        <v>410</v>
      </c>
      <c r="K47" s="4">
        <f>IFERROR(VLOOKUP($B47,'6.kolo'!$B:$F,MATCH('6.kolo'!F$5,'6.kolo'!$B$5:$F$5,0),FALSE),"")</f>
        <v>370</v>
      </c>
      <c r="L47" s="31">
        <f t="shared" si="4"/>
        <v>360</v>
      </c>
      <c r="M47" s="95">
        <f>LARGE(F47:K47,1)+LARGE(F47:K47,2)+LARGE(F47:K47,3)</f>
        <v>1080</v>
      </c>
      <c r="N47" s="18">
        <f t="shared" si="5"/>
        <v>3</v>
      </c>
    </row>
    <row r="48" spans="1:14" x14ac:dyDescent="0.25">
      <c r="A48" s="4" t="s">
        <v>122</v>
      </c>
      <c r="B48" s="13" t="str">
        <f>'[1]Divize E'!$Y$22</f>
        <v>Hlavín Karel</v>
      </c>
      <c r="C48" s="88">
        <f>IFERROR(VLOOKUP($B48,'seznam hráčů'!$B:$E,MATCH('seznam hráčů'!C$1,'seznam hráčů'!$B$1:$E$1,0),FALSE),"")</f>
        <v>2007</v>
      </c>
      <c r="D48" s="25" t="str">
        <f>IF(C48&lt;MIN('věkové kategorie'!$A$3:$A$8),"",IFERROR(INDEX('věkové kategorie'!$C$3:$C$8,MATCH(C48,'věkové kategorie'!$B$3:$B$8,-1)),""))</f>
        <v>stž</v>
      </c>
      <c r="E48" s="4" t="str">
        <f>IFERROR(VLOOKUP($B48,'seznam hráčů'!$B:$F,MATCH('seznam hráčů'!F$1,'seznam hráčů'!$B$1:$F$1,0),FALSE),"")</f>
        <v>Libomyšl</v>
      </c>
      <c r="F48" s="4" t="str">
        <f>IFERROR(VLOOKUP($B48,'1.kolo'!$B:$F,MATCH('1.kolo'!F$5,'1.kolo'!$B$5:$F$5,0),FALSE),"")</f>
        <v/>
      </c>
      <c r="G48" s="4" t="str">
        <f>IFERROR(VLOOKUP($B48,'2.kolo'!$B:$F,MATCH('2.kolo'!F$5,'2.kolo'!$B$5:$F$5,0),FALSE),"")</f>
        <v/>
      </c>
      <c r="H48" s="4" t="str">
        <f>IFERROR(VLOOKUP($B48,'3.kolo'!$B:$F,MATCH('3.kolo'!F$5,'3.kolo'!$B$5:$F$5,0),FALSE),"")</f>
        <v/>
      </c>
      <c r="I48" s="4">
        <f>IFERROR(VLOOKUP($B48,'4.kolo'!$B:$F,MATCH('4.kolo'!F$5,'4.kolo'!$B$5:$F$5,0),FALSE),"")</f>
        <v>370</v>
      </c>
      <c r="J48" s="4">
        <f>IFERROR(VLOOKUP($B48,'5.kolo'!$B:$F,MATCH('5.kolo'!F$5,'5.kolo'!$B$5:$F$5,0),FALSE),"")</f>
        <v>610</v>
      </c>
      <c r="K48" s="4" t="str">
        <f>IFERROR(VLOOKUP($B48,'6.kolo'!$B:$F,MATCH('6.kolo'!F$5,'6.kolo'!$B$5:$F$5,0),FALSE),"")</f>
        <v/>
      </c>
      <c r="L48" s="31">
        <f t="shared" si="4"/>
        <v>490</v>
      </c>
      <c r="M48" s="95">
        <f>LARGE(F48:K48,1)+LARGE(F48:K48,2)</f>
        <v>980</v>
      </c>
      <c r="N48" s="18">
        <f t="shared" si="5"/>
        <v>2</v>
      </c>
    </row>
    <row r="49" spans="1:14" x14ac:dyDescent="0.25">
      <c r="A49" s="4" t="s">
        <v>157</v>
      </c>
      <c r="B49" s="13" t="str">
        <f>IF('[1]Divize D'!$M$40&lt;'[1]Divize D'!$M$41,'[1]Divize D'!$E$38,'[1]Divize D'!$E$42)</f>
        <v>Hájek Michal</v>
      </c>
      <c r="C49" s="88">
        <f>IFERROR(VLOOKUP($B49,'seznam hráčů'!$B:$E,MATCH('seznam hráčů'!C$1,'seznam hráčů'!$B$1:$E$1,0),FALSE),"")</f>
        <v>2005</v>
      </c>
      <c r="D49" s="25" t="str">
        <f>IF(C49&lt;MIN('věkové kategorie'!$A$3:$A$8),"",IFERROR(INDEX('věkové kategorie'!$C$3:$C$8,MATCH(C49,'věkové kategorie'!$B$3:$B$8,-1)),""))</f>
        <v>dor</v>
      </c>
      <c r="E49" s="4" t="str">
        <f>IFERROR(VLOOKUP($B49,'seznam hráčů'!$B:$F,MATCH('seznam hráčů'!F$1,'seznam hráčů'!$B$1:$F$1,0),FALSE),"")</f>
        <v>Hořovice</v>
      </c>
      <c r="F49" s="4" t="str">
        <f>IFERROR(VLOOKUP($B49,'1.kolo'!$B:$F,MATCH('1.kolo'!F$5,'1.kolo'!$B$5:$F$5,0),FALSE),"")</f>
        <v/>
      </c>
      <c r="G49" s="4" t="str">
        <f>IFERROR(VLOOKUP($B49,'2.kolo'!$B:$F,MATCH('2.kolo'!F$5,'2.kolo'!$B$5:$F$5,0),FALSE),"")</f>
        <v/>
      </c>
      <c r="H49" s="4" t="str">
        <f>IFERROR(VLOOKUP($B49,'3.kolo'!$B:$F,MATCH('3.kolo'!F$5,'3.kolo'!$B$5:$F$5,0),FALSE),"")</f>
        <v/>
      </c>
      <c r="I49" s="4">
        <f>IFERROR(VLOOKUP($B49,'4.kolo'!$B:$F,MATCH('4.kolo'!F$5,'4.kolo'!$B$5:$F$5,0),FALSE),"")</f>
        <v>470</v>
      </c>
      <c r="J49" s="4" t="str">
        <f>IFERROR(VLOOKUP($B49,'5.kolo'!$B:$F,MATCH('5.kolo'!F$5,'5.kolo'!$B$5:$F$5,0),FALSE),"")</f>
        <v/>
      </c>
      <c r="K49" s="4">
        <f>IFERROR(VLOOKUP($B49,'6.kolo'!$B:$F,MATCH('6.kolo'!F$5,'6.kolo'!$B$5:$F$5,0),FALSE),"")</f>
        <v>450</v>
      </c>
      <c r="L49" s="31">
        <f t="shared" si="4"/>
        <v>460</v>
      </c>
      <c r="M49" s="95">
        <f>LARGE(F49:K49,1)+LARGE(F49:K49,2)</f>
        <v>920</v>
      </c>
      <c r="N49" s="18">
        <f t="shared" si="5"/>
        <v>2</v>
      </c>
    </row>
    <row r="50" spans="1:14" x14ac:dyDescent="0.25">
      <c r="A50" s="4" t="s">
        <v>158</v>
      </c>
      <c r="B50" s="13" t="s">
        <v>92</v>
      </c>
      <c r="C50" s="88">
        <f>IFERROR(VLOOKUP($B50,'seznam hráčů'!$B:$E,MATCH('seznam hráčů'!C$1,'seznam hráčů'!$B$1:$E$1,0),FALSE),"")</f>
        <v>2005</v>
      </c>
      <c r="D50" s="25" t="str">
        <f>IF(C50&lt;MIN('věkové kategorie'!$A$3:$A$8),"",IFERROR(INDEX('věkové kategorie'!$C$3:$C$8,MATCH(C50,'věkové kategorie'!$B$3:$B$8,-1)),""))</f>
        <v>dor</v>
      </c>
      <c r="E50" s="4" t="str">
        <f>IFERROR(VLOOKUP($B50,'seznam hráčů'!$B:$F,MATCH('seznam hráčů'!F$1,'seznam hráčů'!$B$1:$F$1,0),FALSE),"")</f>
        <v>Praskolesy</v>
      </c>
      <c r="F50" s="4" t="str">
        <f>IFERROR(VLOOKUP($B50,'1.kolo'!$B:$F,MATCH('1.kolo'!F$5,'1.kolo'!$B$5:$F$5,0),FALSE),"")</f>
        <v/>
      </c>
      <c r="G50" s="4">
        <f>IFERROR(VLOOKUP($B50,'2.kolo'!$B:$F,MATCH('2.kolo'!F$5,'2.kolo'!$B$5:$F$5,0),FALSE),"")</f>
        <v>760</v>
      </c>
      <c r="H50" s="4" t="str">
        <f>IFERROR(VLOOKUP($B50,'3.kolo'!$B:$F,MATCH('3.kolo'!F$5,'3.kolo'!$B$5:$F$5,0),FALSE),"")</f>
        <v/>
      </c>
      <c r="I50" s="4" t="str">
        <f>IFERROR(VLOOKUP($B50,'4.kolo'!$B:$F,MATCH('4.kolo'!F$5,'4.kolo'!$B$5:$F$5,0),FALSE),"")</f>
        <v/>
      </c>
      <c r="J50" s="4" t="str">
        <f>IFERROR(VLOOKUP($B50,'5.kolo'!$B:$F,MATCH('5.kolo'!F$5,'5.kolo'!$B$5:$F$5,0),FALSE),"")</f>
        <v/>
      </c>
      <c r="K50" s="4" t="str">
        <f>IFERROR(VLOOKUP($B50,'6.kolo'!$B:$F,MATCH('6.kolo'!F$5,'6.kolo'!$B$5:$F$5,0),FALSE),"")</f>
        <v/>
      </c>
      <c r="L50" s="31">
        <f t="shared" si="4"/>
        <v>760</v>
      </c>
      <c r="M50" s="95">
        <f>LARGE(F50:K50,1)</f>
        <v>760</v>
      </c>
      <c r="N50" s="18">
        <f t="shared" si="5"/>
        <v>1</v>
      </c>
    </row>
    <row r="51" spans="1:14" x14ac:dyDescent="0.25">
      <c r="A51" s="4" t="s">
        <v>159</v>
      </c>
      <c r="B51" s="13" t="str">
        <f>'[1]Divize E'!$Y$27</f>
        <v>Kubín Adam</v>
      </c>
      <c r="C51" s="88">
        <f>IFERROR(VLOOKUP($B51,'seznam hráčů'!$B:$E,MATCH('seznam hráčů'!C$1,'seznam hráčů'!$B$1:$E$1,0),FALSE),"")</f>
        <v>2011</v>
      </c>
      <c r="D51" s="25" t="str">
        <f>IF(C51&lt;MIN('věkové kategorie'!$A$3:$A$8),"",IFERROR(INDEX('věkové kategorie'!$C$3:$C$8,MATCH(C51,'věkové kategorie'!$B$3:$B$8,-1)),""))</f>
        <v>nmlž</v>
      </c>
      <c r="E51" s="4" t="str">
        <f>IFERROR(VLOOKUP($B51,'seznam hráčů'!$B:$F,MATCH('seznam hráčů'!F$1,'seznam hráčů'!$B$1:$F$1,0),FALSE),"")</f>
        <v>Zdice</v>
      </c>
      <c r="F51" s="4" t="str">
        <f>IFERROR(VLOOKUP($B51,'1.kolo'!$B:$F,MATCH('1.kolo'!F$5,'1.kolo'!$B$5:$F$5,0),FALSE),"")</f>
        <v/>
      </c>
      <c r="G51" s="4" t="str">
        <f>IFERROR(VLOOKUP($B51,'2.kolo'!$B:$F,MATCH('2.kolo'!F$5,'2.kolo'!$B$5:$F$5,0),FALSE),"")</f>
        <v/>
      </c>
      <c r="H51" s="4" t="str">
        <f>IFERROR(VLOOKUP($B51,'3.kolo'!$B:$F,MATCH('3.kolo'!F$5,'3.kolo'!$B$5:$F$5,0),FALSE),"")</f>
        <v/>
      </c>
      <c r="I51" s="4">
        <f>IFERROR(VLOOKUP($B51,'4.kolo'!$B:$F,MATCH('4.kolo'!F$5,'4.kolo'!$B$5:$F$5,0),FALSE),"")</f>
        <v>290</v>
      </c>
      <c r="J51" s="4">
        <f>IFERROR(VLOOKUP($B51,'5.kolo'!$B:$F,MATCH('5.kolo'!F$5,'5.kolo'!$B$5:$F$5,0),FALSE),"")</f>
        <v>450</v>
      </c>
      <c r="K51" s="4" t="str">
        <f>IFERROR(VLOOKUP($B51,'6.kolo'!$B:$F,MATCH('6.kolo'!F$5,'6.kolo'!$B$5:$F$5,0),FALSE),"")</f>
        <v/>
      </c>
      <c r="L51" s="31">
        <f t="shared" si="4"/>
        <v>370</v>
      </c>
      <c r="M51" s="95">
        <f>LARGE(F51:K51,1)+LARGE(F51:K51,2)</f>
        <v>740</v>
      </c>
      <c r="N51" s="18">
        <f t="shared" si="5"/>
        <v>2</v>
      </c>
    </row>
    <row r="52" spans="1:14" x14ac:dyDescent="0.25">
      <c r="A52" s="4" t="s">
        <v>213</v>
      </c>
      <c r="B52" s="13" t="s">
        <v>114</v>
      </c>
      <c r="C52" s="88">
        <f>IFERROR(VLOOKUP($B52,'seznam hráčů'!$B:$E,MATCH('seznam hráčů'!C$1,'seznam hráčů'!$B$1:$E$1,0),FALSE),"")</f>
        <v>2011</v>
      </c>
      <c r="D52" s="25" t="str">
        <f>IF(C52&lt;MIN('věkové kategorie'!$A$3:$A$8),"",IFERROR(INDEX('věkové kategorie'!$C$3:$C$8,MATCH(C52,'věkové kategorie'!$B$3:$B$8,-1)),""))</f>
        <v>nmlž</v>
      </c>
      <c r="E52" s="4" t="str">
        <f>IFERROR(VLOOKUP($B52,'seznam hráčů'!$B:$F,MATCH('seznam hráčů'!F$1,'seznam hráčů'!$B$1:$F$1,0),FALSE),"")</f>
        <v>Lochovice</v>
      </c>
      <c r="F52" s="4" t="str">
        <f>IFERROR(VLOOKUP($B52,'1.kolo'!$B:$F,MATCH('1.kolo'!F$5,'1.kolo'!$B$5:$F$5,0),FALSE),"")</f>
        <v/>
      </c>
      <c r="G52" s="4" t="str">
        <f>IFERROR(VLOOKUP($B52,'2.kolo'!$B:$F,MATCH('2.kolo'!F$5,'2.kolo'!$B$5:$F$5,0),FALSE),"")</f>
        <v/>
      </c>
      <c r="H52" s="4" t="str">
        <f>IFERROR(VLOOKUP($B52,'3.kolo'!$B:$F,MATCH('3.kolo'!F$5,'3.kolo'!$B$5:$F$5,0),FALSE),"")</f>
        <v/>
      </c>
      <c r="I52" s="4" t="str">
        <f>IFERROR(VLOOKUP($B52,'4.kolo'!$B:$F,MATCH('4.kolo'!F$5,'4.kolo'!$B$5:$F$5,0),FALSE),"")</f>
        <v/>
      </c>
      <c r="J52" s="4">
        <f>IFERROR(VLOOKUP($B52,'5.kolo'!$B:$F,MATCH('5.kolo'!F$5,'5.kolo'!$B$5:$F$5,0),FALSE),"")</f>
        <v>390</v>
      </c>
      <c r="K52" s="4">
        <f>IFERROR(VLOOKUP($B52,'6.kolo'!$B:$F,MATCH('6.kolo'!F$5,'6.kolo'!$B$5:$F$5,0),FALSE),"")</f>
        <v>310</v>
      </c>
      <c r="L52" s="31">
        <f t="shared" si="4"/>
        <v>350</v>
      </c>
      <c r="M52" s="95">
        <f>LARGE(F52:K52,1)+LARGE(F52:K52,2)</f>
        <v>700</v>
      </c>
      <c r="N52" s="18">
        <f t="shared" si="5"/>
        <v>2</v>
      </c>
    </row>
    <row r="53" spans="1:14" x14ac:dyDescent="0.25">
      <c r="A53" s="4" t="s">
        <v>215</v>
      </c>
      <c r="B53" s="13" t="str">
        <f>'[1]Divize E'!$Y$24</f>
        <v>Tauš Matěj</v>
      </c>
      <c r="C53" s="88">
        <f>IFERROR(VLOOKUP($B53,'seznam hráčů'!$B:$E,MATCH('seznam hráčů'!C$1,'seznam hráčů'!$B$1:$E$1,0),FALSE),"")</f>
        <v>2009</v>
      </c>
      <c r="D53" s="25" t="str">
        <f>IF(C53&lt;MIN('věkové kategorie'!$A$3:$A$8),"",IFERROR(INDEX('věkové kategorie'!$C$3:$C$8,MATCH(C53,'věkové kategorie'!$B$3:$B$8,-1)),""))</f>
        <v>mlž</v>
      </c>
      <c r="E53" s="4" t="str">
        <f>IFERROR(VLOOKUP($B53,'seznam hráčů'!$B:$F,MATCH('seznam hráčů'!F$1,'seznam hráčů'!$B$1:$F$1,0),FALSE),"")</f>
        <v>Olešná</v>
      </c>
      <c r="F53" s="4" t="str">
        <f>IFERROR(VLOOKUP($B53,'1.kolo'!$B:$F,MATCH('1.kolo'!F$5,'1.kolo'!$B$5:$F$5,0),FALSE),"")</f>
        <v/>
      </c>
      <c r="G53" s="4" t="str">
        <f>IFERROR(VLOOKUP($B53,'2.kolo'!$B:$F,MATCH('2.kolo'!F$5,'2.kolo'!$B$5:$F$5,0),FALSE),"")</f>
        <v/>
      </c>
      <c r="H53" s="4" t="str">
        <f>IFERROR(VLOOKUP($B53,'3.kolo'!$B:$F,MATCH('3.kolo'!F$5,'3.kolo'!$B$5:$F$5,0),FALSE),"")</f>
        <v/>
      </c>
      <c r="I53" s="4">
        <f>IFERROR(VLOOKUP($B53,'4.kolo'!$B:$F,MATCH('4.kolo'!F$5,'4.kolo'!$B$5:$F$5,0),FALSE),"")</f>
        <v>330</v>
      </c>
      <c r="J53" s="4" t="str">
        <f>IFERROR(VLOOKUP($B53,'5.kolo'!$B:$F,MATCH('5.kolo'!F$5,'5.kolo'!$B$5:$F$5,0),FALSE),"")</f>
        <v/>
      </c>
      <c r="K53" s="4">
        <f>IFERROR(VLOOKUP($B53,'6.kolo'!$B:$F,MATCH('6.kolo'!F$5,'6.kolo'!$B$5:$F$5,0),FALSE),"")</f>
        <v>350</v>
      </c>
      <c r="L53" s="31">
        <f t="shared" si="4"/>
        <v>340</v>
      </c>
      <c r="M53" s="95">
        <f>LARGE(F53:K53,1)+LARGE(F53:K53,2)</f>
        <v>680</v>
      </c>
      <c r="N53" s="18">
        <f t="shared" si="5"/>
        <v>2</v>
      </c>
    </row>
    <row r="54" spans="1:14" x14ac:dyDescent="0.25">
      <c r="A54" s="4" t="s">
        <v>217</v>
      </c>
      <c r="B54" s="51" t="s">
        <v>82</v>
      </c>
      <c r="C54" s="88">
        <f>IFERROR(VLOOKUP($B54,'seznam hráčů'!$B:$E,MATCH('seznam hráčů'!C$1,'seznam hráčů'!$B$1:$E$1,0),FALSE),"")</f>
        <v>2006</v>
      </c>
      <c r="D54" s="25" t="str">
        <f>IF(C54&lt;MIN('věkové kategorie'!$A$3:$A$8),"",IFERROR(INDEX('věkové kategorie'!$C$3:$C$8,MATCH(C54,'věkové kategorie'!$B$3:$B$8,-1)),""))</f>
        <v>dor</v>
      </c>
      <c r="E54" s="4" t="str">
        <f>IFERROR(VLOOKUP($B54,'seznam hráčů'!$B:$F,MATCH('seznam hráčů'!F$1,'seznam hráčů'!$B$1:$F$1,0),FALSE),"")</f>
        <v>Žebrák</v>
      </c>
      <c r="F54" s="4">
        <f>IFERROR(VLOOKUP($B54,'1.kolo'!$B:$F,MATCH('1.kolo'!F$5,'1.kolo'!$B$5:$F$5,0),FALSE),"")</f>
        <v>290</v>
      </c>
      <c r="G54" s="4" t="str">
        <f>IFERROR(VLOOKUP($B54,'2.kolo'!$B:$F,MATCH('2.kolo'!F$5,'2.kolo'!$B$5:$F$5,0),FALSE),"")</f>
        <v/>
      </c>
      <c r="H54" s="4" t="str">
        <f>IFERROR(VLOOKUP($B54,'3.kolo'!$B:$F,MATCH('3.kolo'!F$5,'3.kolo'!$B$5:$F$5,0),FALSE),"")</f>
        <v/>
      </c>
      <c r="I54" s="4">
        <f>IFERROR(VLOOKUP($B54,'4.kolo'!$B:$F,MATCH('4.kolo'!F$5,'4.kolo'!$B$5:$F$5,0),FALSE),"")</f>
        <v>370</v>
      </c>
      <c r="J54" s="4" t="str">
        <f>IFERROR(VLOOKUP($B54,'5.kolo'!$B:$F,MATCH('5.kolo'!F$5,'5.kolo'!$B$5:$F$5,0),FALSE),"")</f>
        <v/>
      </c>
      <c r="K54" s="4" t="str">
        <f>IFERROR(VLOOKUP($B54,'6.kolo'!$B:$F,MATCH('6.kolo'!F$5,'6.kolo'!$B$5:$F$5,0),FALSE),"")</f>
        <v/>
      </c>
      <c r="L54" s="31">
        <f t="shared" si="4"/>
        <v>330</v>
      </c>
      <c r="M54" s="95">
        <f>LARGE(F54:K54,1)+LARGE(F54:K54,2)</f>
        <v>660</v>
      </c>
      <c r="N54" s="18">
        <f t="shared" si="5"/>
        <v>2</v>
      </c>
    </row>
    <row r="55" spans="1:14" x14ac:dyDescent="0.25">
      <c r="A55" s="4" t="s">
        <v>165</v>
      </c>
      <c r="B55" s="13" t="s">
        <v>116</v>
      </c>
      <c r="C55" s="88">
        <f>IFERROR(VLOOKUP($B55,'seznam hráčů'!$B:$E,MATCH('seznam hráčů'!C$1,'seznam hráčů'!$B$1:$E$1,0),FALSE),"")</f>
        <v>2011</v>
      </c>
      <c r="D55" s="25" t="str">
        <f>IF(C55&lt;MIN('věkové kategorie'!$A$3:$A$8),"",IFERROR(INDEX('věkové kategorie'!$C$3:$C$8,MATCH(C55,'věkové kategorie'!$B$3:$B$8,-1)),""))</f>
        <v>nmlž</v>
      </c>
      <c r="E55" s="4" t="str">
        <f>IFERROR(VLOOKUP($B55,'seznam hráčů'!$B:$F,MATCH('seznam hráčů'!F$1,'seznam hráčů'!$B$1:$F$1,0),FALSE),"")</f>
        <v>Lochovice</v>
      </c>
      <c r="F55" s="4" t="str">
        <f>IFERROR(VLOOKUP($B55,'1.kolo'!$B:$F,MATCH('1.kolo'!F$5,'1.kolo'!$B$5:$F$5,0),FALSE),"")</f>
        <v/>
      </c>
      <c r="G55" s="4" t="str">
        <f>IFERROR(VLOOKUP($B55,'2.kolo'!$B:$F,MATCH('2.kolo'!F$5,'2.kolo'!$B$5:$F$5,0),FALSE),"")</f>
        <v/>
      </c>
      <c r="H55" s="4" t="str">
        <f>IFERROR(VLOOKUP($B55,'3.kolo'!$B:$F,MATCH('3.kolo'!F$5,'3.kolo'!$B$5:$F$5,0),FALSE),"")</f>
        <v/>
      </c>
      <c r="I55" s="4" t="str">
        <f>IFERROR(VLOOKUP($B55,'4.kolo'!$B:$F,MATCH('4.kolo'!F$5,'4.kolo'!$B$5:$F$5,0),FALSE),"")</f>
        <v/>
      </c>
      <c r="J55" s="4">
        <f>IFERROR(VLOOKUP($B55,'5.kolo'!$B:$F,MATCH('5.kolo'!F$5,'5.kolo'!$B$5:$F$5,0),FALSE),"")</f>
        <v>350</v>
      </c>
      <c r="K55" s="4">
        <f>IFERROR(VLOOKUP($B55,'6.kolo'!$B:$F,MATCH('6.kolo'!F$5,'6.kolo'!$B$5:$F$5,0),FALSE),"")</f>
        <v>300</v>
      </c>
      <c r="L55" s="31">
        <f t="shared" si="4"/>
        <v>325</v>
      </c>
      <c r="M55" s="95">
        <f>LARGE(F55:K55,1)+LARGE(F55:K55,2)</f>
        <v>650</v>
      </c>
      <c r="N55" s="18">
        <f t="shared" si="5"/>
        <v>2</v>
      </c>
    </row>
    <row r="56" spans="1:14" x14ac:dyDescent="0.25">
      <c r="A56" s="4" t="s">
        <v>166</v>
      </c>
      <c r="B56" s="51" t="s">
        <v>65</v>
      </c>
      <c r="C56" s="88">
        <f>IFERROR(VLOOKUP($B56,'seznam hráčů'!$B:$E,MATCH('seznam hráčů'!C$1,'seznam hráčů'!$B$1:$E$1,0),FALSE),"")</f>
        <v>2006</v>
      </c>
      <c r="D56" s="25" t="str">
        <f>IF(C56&lt;MIN('věkové kategorie'!$A$3:$A$8),"",IFERROR(INDEX('věkové kategorie'!$C$3:$C$8,MATCH(C56,'věkové kategorie'!$B$3:$B$8,-1)),""))</f>
        <v>dor</v>
      </c>
      <c r="E56" s="4" t="str">
        <f>IFERROR(VLOOKUP($B56,'seznam hráčů'!$B:$F,MATCH('seznam hráčů'!F$1,'seznam hráčů'!$B$1:$F$1,0),FALSE),"")</f>
        <v>Praskolesy</v>
      </c>
      <c r="F56" s="4">
        <f>IFERROR(VLOOKUP($B56,'1.kolo'!$B:$F,MATCH('1.kolo'!F$5,'1.kolo'!$B$5:$F$5,0),FALSE),"")</f>
        <v>430</v>
      </c>
      <c r="G56" s="4" t="str">
        <f>IFERROR(VLOOKUP($B56,'2.kolo'!$B:$F,MATCH('2.kolo'!F$5,'2.kolo'!$B$5:$F$5,0),FALSE),"")</f>
        <v/>
      </c>
      <c r="H56" s="4" t="str">
        <f>IFERROR(VLOOKUP($B56,'3.kolo'!$B:$F,MATCH('3.kolo'!F$5,'3.kolo'!$B$5:$F$5,0),FALSE),"")</f>
        <v/>
      </c>
      <c r="I56" s="4" t="str">
        <f>IFERROR(VLOOKUP($B56,'4.kolo'!$B:$F,MATCH('4.kolo'!F$5,'4.kolo'!$B$5:$F$5,0),FALSE),"")</f>
        <v/>
      </c>
      <c r="J56" s="4" t="str">
        <f>IFERROR(VLOOKUP($B56,'5.kolo'!$B:$F,MATCH('5.kolo'!F$5,'5.kolo'!$B$5:$F$5,0),FALSE),"")</f>
        <v/>
      </c>
      <c r="K56" s="4" t="str">
        <f>IFERROR(VLOOKUP($B56,'6.kolo'!$B:$F,MATCH('6.kolo'!F$5,'6.kolo'!$B$5:$F$5,0),FALSE),"")</f>
        <v/>
      </c>
      <c r="L56" s="31">
        <f t="shared" si="4"/>
        <v>430</v>
      </c>
      <c r="M56" s="95">
        <f>LARGE(F56:K56,1)</f>
        <v>430</v>
      </c>
      <c r="N56" s="18">
        <f t="shared" si="5"/>
        <v>1</v>
      </c>
    </row>
    <row r="57" spans="1:14" x14ac:dyDescent="0.25">
      <c r="A57" s="4" t="s">
        <v>167</v>
      </c>
      <c r="B57" s="51" t="s">
        <v>94</v>
      </c>
      <c r="C57" s="88">
        <f>IFERROR(VLOOKUP($B57,'seznam hráčů'!$B:$E,MATCH('seznam hráčů'!C$1,'seznam hráčů'!$B$1:$E$1,0),FALSE),"")</f>
        <v>2008</v>
      </c>
      <c r="D57" s="25" t="str">
        <f>IF(C57&lt;MIN('věkové kategorie'!$A$3:$A$8),"",IFERROR(INDEX('věkové kategorie'!$C$3:$C$8,MATCH(C57,'věkové kategorie'!$B$3:$B$8,-1)),""))</f>
        <v>stž</v>
      </c>
      <c r="E57" s="4" t="str">
        <f>IFERROR(VLOOKUP($B57,'seznam hráčů'!$B:$F,MATCH('seznam hráčů'!F$1,'seznam hráčů'!$B$1:$F$1,0),FALSE),"")</f>
        <v>Kr.Dvůr</v>
      </c>
      <c r="F57" s="4" t="str">
        <f>IFERROR(VLOOKUP($B57,'1.kolo'!$B:$F,MATCH('1.kolo'!F$5,'1.kolo'!$B$5:$F$5,0),FALSE),"")</f>
        <v/>
      </c>
      <c r="G57" s="4">
        <f>IFERROR(VLOOKUP($B57,'2.kolo'!$B:$F,MATCH('2.kolo'!F$5,'2.kolo'!$B$5:$F$5,0),FALSE),"")</f>
        <v>370</v>
      </c>
      <c r="H57" s="4" t="str">
        <f>IFERROR(VLOOKUP($B57,'3.kolo'!$B:$F,MATCH('3.kolo'!F$5,'3.kolo'!$B$5:$F$5,0),FALSE),"")</f>
        <v/>
      </c>
      <c r="I57" s="4" t="str">
        <f>IFERROR(VLOOKUP($B57,'4.kolo'!$B:$F,MATCH('4.kolo'!F$5,'4.kolo'!$B$5:$F$5,0),FALSE),"")</f>
        <v/>
      </c>
      <c r="J57" s="4" t="str">
        <f>IFERROR(VLOOKUP($B57,'5.kolo'!$B:$F,MATCH('5.kolo'!F$5,'5.kolo'!$B$5:$F$5,0),FALSE),"")</f>
        <v/>
      </c>
      <c r="K57" s="4" t="str">
        <f>IFERROR(VLOOKUP($B57,'6.kolo'!$B:$F,MATCH('6.kolo'!F$5,'6.kolo'!$B$5:$F$5,0),FALSE),"")</f>
        <v/>
      </c>
      <c r="L57" s="31">
        <f t="shared" si="4"/>
        <v>370</v>
      </c>
      <c r="M57" s="95">
        <f>LARGE(F57:K57,1)</f>
        <v>370</v>
      </c>
      <c r="N57" s="18">
        <f t="shared" si="5"/>
        <v>1</v>
      </c>
    </row>
    <row r="58" spans="1:14" x14ac:dyDescent="0.25">
      <c r="A58" s="4" t="s">
        <v>167</v>
      </c>
      <c r="B58" s="13" t="s">
        <v>115</v>
      </c>
      <c r="C58" s="88">
        <f>IFERROR(VLOOKUP($B58,'seznam hráčů'!$B:$E,MATCH('seznam hráčů'!C$1,'seznam hráčů'!$B$1:$E$1,0),FALSE),"")</f>
        <v>2012</v>
      </c>
      <c r="D58" s="25" t="str">
        <f>IF(C58&lt;MIN('věkové kategorie'!$A$3:$A$8),"",IFERROR(INDEX('věkové kategorie'!$C$3:$C$8,MATCH(C58,'věkové kategorie'!$B$3:$B$8,-1)),""))</f>
        <v>nmlž</v>
      </c>
      <c r="E58" s="4" t="str">
        <f>IFERROR(VLOOKUP($B58,'seznam hráčů'!$B:$F,MATCH('seznam hráčů'!F$1,'seznam hráčů'!$B$1:$F$1,0),FALSE),"")</f>
        <v>Zdice</v>
      </c>
      <c r="F58" s="4" t="str">
        <f>IFERROR(VLOOKUP($B58,'1.kolo'!$B:$F,MATCH('1.kolo'!F$5,'1.kolo'!$B$5:$F$5,0),FALSE),"")</f>
        <v/>
      </c>
      <c r="G58" s="4" t="str">
        <f>IFERROR(VLOOKUP($B58,'2.kolo'!$B:$F,MATCH('2.kolo'!F$5,'2.kolo'!$B$5:$F$5,0),FALSE),"")</f>
        <v/>
      </c>
      <c r="H58" s="4" t="str">
        <f>IFERROR(VLOOKUP($B58,'3.kolo'!$B:$F,MATCH('3.kolo'!F$5,'3.kolo'!$B$5:$F$5,0),FALSE),"")</f>
        <v/>
      </c>
      <c r="I58" s="4" t="str">
        <f>IFERROR(VLOOKUP($B58,'4.kolo'!$B:$F,MATCH('4.kolo'!F$5,'4.kolo'!$B$5:$F$5,0),FALSE),"")</f>
        <v/>
      </c>
      <c r="J58" s="4">
        <f>IFERROR(VLOOKUP($B58,'5.kolo'!$B:$F,MATCH('5.kolo'!F$5,'5.kolo'!$B$5:$F$5,0),FALSE),"")</f>
        <v>370</v>
      </c>
      <c r="K58" s="4" t="str">
        <f>IFERROR(VLOOKUP($B58,'6.kolo'!$B:$F,MATCH('6.kolo'!F$5,'6.kolo'!$B$5:$F$5,0),FALSE),"")</f>
        <v/>
      </c>
      <c r="L58" s="31">
        <f t="shared" si="4"/>
        <v>370</v>
      </c>
      <c r="M58" s="95">
        <f>LARGE(F58:K58,1)</f>
        <v>370</v>
      </c>
      <c r="N58" s="18">
        <f t="shared" si="5"/>
        <v>1</v>
      </c>
    </row>
    <row r="59" spans="1:14" x14ac:dyDescent="0.25">
      <c r="A59" s="4" t="s">
        <v>168</v>
      </c>
      <c r="B59" s="13" t="str">
        <f>'[1]Divize E'!$Y$26</f>
        <v>Kureš Jakub</v>
      </c>
      <c r="C59" s="88">
        <f>IFERROR(VLOOKUP($B59,'seznam hráčů'!$B:$E,MATCH('seznam hráčů'!C$1,'seznam hráčů'!$B$1:$E$1,0),FALSE),"")</f>
        <v>2011</v>
      </c>
      <c r="D59" s="25" t="str">
        <f>IF(C59&lt;MIN('věkové kategorie'!$A$3:$A$8),"",IFERROR(INDEX('věkové kategorie'!$C$3:$C$8,MATCH(C59,'věkové kategorie'!$B$3:$B$8,-1)),""))</f>
        <v>nmlž</v>
      </c>
      <c r="E59" s="4" t="str">
        <f>IFERROR(VLOOKUP($B59,'seznam hráčů'!$B:$F,MATCH('seznam hráčů'!F$1,'seznam hráčů'!$B$1:$F$1,0),FALSE),"")</f>
        <v>Hořovice</v>
      </c>
      <c r="F59" s="4" t="str">
        <f>IFERROR(VLOOKUP($B59,'1.kolo'!$B:$F,MATCH('1.kolo'!F$5,'1.kolo'!$B$5:$F$5,0),FALSE),"")</f>
        <v/>
      </c>
      <c r="G59" s="4" t="str">
        <f>IFERROR(VLOOKUP($B59,'2.kolo'!$B:$F,MATCH('2.kolo'!F$5,'2.kolo'!$B$5:$F$5,0),FALSE),"")</f>
        <v/>
      </c>
      <c r="H59" s="4" t="str">
        <f>IFERROR(VLOOKUP($B59,'3.kolo'!$B:$F,MATCH('3.kolo'!F$5,'3.kolo'!$B$5:$F$5,0),FALSE),"")</f>
        <v/>
      </c>
      <c r="I59" s="4">
        <f>IFERROR(VLOOKUP($B59,'4.kolo'!$B:$F,MATCH('4.kolo'!F$5,'4.kolo'!$B$5:$F$5,0),FALSE),"")</f>
        <v>300</v>
      </c>
      <c r="J59" s="4" t="str">
        <f>IFERROR(VLOOKUP($B59,'5.kolo'!$B:$F,MATCH('5.kolo'!F$5,'5.kolo'!$B$5:$F$5,0),FALSE),"")</f>
        <v/>
      </c>
      <c r="K59" s="4" t="str">
        <f>IFERROR(VLOOKUP($B59,'6.kolo'!$B:$F,MATCH('6.kolo'!F$5,'6.kolo'!$B$5:$F$5,0),FALSE),"")</f>
        <v/>
      </c>
      <c r="L59" s="31">
        <f t="shared" si="4"/>
        <v>300</v>
      </c>
      <c r="M59" s="95">
        <f>LARGE(F59:K59,1)</f>
        <v>300</v>
      </c>
      <c r="N59" s="18">
        <f t="shared" si="5"/>
        <v>1</v>
      </c>
    </row>
    <row r="60" spans="1:14" x14ac:dyDescent="0.25">
      <c r="A60" s="4" t="s">
        <v>222</v>
      </c>
      <c r="B60" s="103" t="s">
        <v>327</v>
      </c>
      <c r="C60" s="88">
        <f>IFERROR(VLOOKUP($B60,'seznam hráčů'!$B:$E,MATCH('seznam hráčů'!C$1,'seznam hráčů'!$B$1:$E$1,0),FALSE),"")</f>
        <v>2010</v>
      </c>
      <c r="D60" s="25" t="str">
        <f>IF(C60&lt;MIN('věkové kategorie'!$A$3:$A$8),"",IFERROR(INDEX('věkové kategorie'!$C$3:$C$8,MATCH(C60,'věkové kategorie'!$B$3:$B$8,-1)),""))</f>
        <v>mlž</v>
      </c>
      <c r="E60" s="4" t="str">
        <f>IFERROR(VLOOKUP($B60,'seznam hráčů'!$B:$F,MATCH('seznam hráčů'!F$1,'seznam hráčů'!$B$1:$F$1,0),FALSE),"")</f>
        <v>Hořovice</v>
      </c>
      <c r="F60" s="4" t="str">
        <f>IFERROR(VLOOKUP($B60,'1.kolo'!$B:$F,MATCH('1.kolo'!F$5,'1.kolo'!$B$5:$F$5,0),FALSE),"")</f>
        <v/>
      </c>
      <c r="G60" s="4" t="str">
        <f>IFERROR(VLOOKUP($B60,'2.kolo'!$B:$F,MATCH('2.kolo'!F$5,'2.kolo'!$B$5:$F$5,0),FALSE),"")</f>
        <v/>
      </c>
      <c r="H60" s="4" t="str">
        <f>IFERROR(VLOOKUP($B60,'3.kolo'!$B:$F,MATCH('3.kolo'!F$5,'3.kolo'!$B$5:$F$5,0),FALSE),"")</f>
        <v/>
      </c>
      <c r="I60" s="4" t="str">
        <f>IFERROR(VLOOKUP($B60,'4.kolo'!$B:$F,MATCH('4.kolo'!F$5,'4.kolo'!$B$5:$F$5,0),FALSE),"")</f>
        <v/>
      </c>
      <c r="J60" s="4" t="str">
        <f>IFERROR(VLOOKUP($B60,'5.kolo'!$B:$F,MATCH('5.kolo'!F$5,'5.kolo'!$B$5:$F$5,0),FALSE),"")</f>
        <v/>
      </c>
      <c r="K60" s="4">
        <f>IFERROR(VLOOKUP($B60,'6.kolo'!$B:$F,MATCH('6.kolo'!F$5,'6.kolo'!$B$5:$F$5,0),FALSE),"")</f>
        <v>290</v>
      </c>
      <c r="L60" s="31">
        <f t="shared" si="4"/>
        <v>290</v>
      </c>
      <c r="N60" s="18">
        <f t="shared" si="5"/>
        <v>1</v>
      </c>
    </row>
  </sheetData>
  <protectedRanges>
    <protectedRange sqref="B45" name="DivizeA"/>
  </protectedRanges>
  <autoFilter ref="A4:O60" xr:uid="{A8A35CA3-B388-462B-90CD-6C7C72165C07}"/>
  <sortState xmlns:xlrd2="http://schemas.microsoft.com/office/spreadsheetml/2017/richdata2" ref="B5:N59">
    <sortCondition descending="1" ref="M5:M59"/>
  </sortState>
  <mergeCells count="2">
    <mergeCell ref="A1:L2"/>
    <mergeCell ref="A3:L3"/>
  </mergeCells>
  <phoneticPr fontId="8" type="noConversion"/>
  <conditionalFormatting sqref="L4:L1048576">
    <cfRule type="duplicateValues" dxfId="97" priority="21"/>
  </conditionalFormatting>
  <conditionalFormatting sqref="M1:M2">
    <cfRule type="duplicateValues" dxfId="96" priority="20"/>
  </conditionalFormatting>
  <conditionalFormatting sqref="M3">
    <cfRule type="duplicateValues" dxfId="95" priority="19"/>
  </conditionalFormatting>
  <conditionalFormatting sqref="B5:B34">
    <cfRule type="duplicateValues" dxfId="94" priority="18"/>
  </conditionalFormatting>
  <conditionalFormatting sqref="B45">
    <cfRule type="containsBlanks" dxfId="93" priority="17">
      <formula>LEN(TRIM(B45))=0</formula>
    </cfRule>
  </conditionalFormatting>
  <conditionalFormatting sqref="B35:B60">
    <cfRule type="duplicateValues" dxfId="92" priority="16"/>
  </conditionalFormatting>
  <conditionalFormatting sqref="N5:N60">
    <cfRule type="cellIs" dxfId="91" priority="9" operator="lessThan">
      <formula>3</formula>
    </cfRule>
  </conditionalFormatting>
  <conditionalFormatting sqref="M5:M59">
    <cfRule type="duplicateValues" dxfId="90" priority="8"/>
  </conditionalFormatting>
  <conditionalFormatting sqref="B1:B1048576">
    <cfRule type="duplicateValues" dxfId="89" priority="1"/>
  </conditionalFormatting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equal" id="{1278389D-E43F-410E-915B-D7838F67764D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3" operator="equal" id="{74271C80-0443-40A1-8106-329E6F53B875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4" operator="equal" id="{E3AA81AC-DF07-44EA-8650-AC74F1D90688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5" operator="equal" id="{BC2A7B2E-09BD-4ED5-A4DC-12EAB9964096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6" operator="equal" id="{B5705024-7B22-423D-9D3F-2643F0779A87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7" operator="equal" id="{98CA4713-9779-4C5E-8342-B7DF4A2F64D9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D4:D60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0F041-1C55-48F2-9522-3546FED21CF9}">
  <dimension ref="A1:E37"/>
  <sheetViews>
    <sheetView workbookViewId="0"/>
  </sheetViews>
  <sheetFormatPr defaultRowHeight="15" x14ac:dyDescent="0.25"/>
  <cols>
    <col min="2" max="2" width="17.85546875" customWidth="1"/>
    <col min="5" max="5" width="9.85546875" customWidth="1"/>
  </cols>
  <sheetData>
    <row r="1" spans="1:5" x14ac:dyDescent="0.25">
      <c r="A1" s="12" t="s">
        <v>320</v>
      </c>
    </row>
    <row r="3" spans="1:5" x14ac:dyDescent="0.25">
      <c r="A3" t="s">
        <v>321</v>
      </c>
    </row>
    <row r="4" spans="1:5" x14ac:dyDescent="0.25">
      <c r="A4" s="99" t="s">
        <v>2</v>
      </c>
      <c r="B4" s="100" t="s">
        <v>124</v>
      </c>
      <c r="C4" s="100" t="s">
        <v>5</v>
      </c>
      <c r="D4" s="86" t="s">
        <v>241</v>
      </c>
      <c r="E4" s="100" t="s">
        <v>4</v>
      </c>
    </row>
    <row r="5" spans="1:5" x14ac:dyDescent="0.25">
      <c r="A5" s="80" t="s">
        <v>9</v>
      </c>
      <c r="B5" t="s">
        <v>95</v>
      </c>
      <c r="C5" s="100">
        <f>IFERROR(VLOOKUP($B5,'seznam hráčů'!$B:$E,MATCH('seznam hráčů'!C$1,'seznam hráčů'!$B$1:$E$1,0),FALSE),"")</f>
        <v>2011</v>
      </c>
      <c r="D5" s="101" t="str">
        <f>IF(C5&lt;MIN('věkové kategorie'!$A$3:$A$8),"",IFERROR(INDEX('věkové kategorie'!$C$3:$C$8,MATCH(C5,'věkové kategorie'!$B$3:$B$8,-1)),""))</f>
        <v>nmlž</v>
      </c>
      <c r="E5" s="102" t="str">
        <f>IFERROR(VLOOKUP($B5,'seznam hráčů'!$B:$F,MATCH('seznam hráčů'!F$1,'seznam hráčů'!$B$1:$F$1,0),FALSE),"")</f>
        <v>Olešná</v>
      </c>
    </row>
    <row r="6" spans="1:5" x14ac:dyDescent="0.25">
      <c r="A6" s="80" t="s">
        <v>11</v>
      </c>
      <c r="B6" t="s">
        <v>93</v>
      </c>
      <c r="C6" s="100">
        <f>IFERROR(VLOOKUP($B6,'seznam hráčů'!$B:$E,MATCH('seznam hráčů'!C$1,'seznam hráčů'!$B$1:$E$1,0),FALSE),"")</f>
        <v>2013</v>
      </c>
      <c r="D6" s="101" t="str">
        <f>IF(C6&lt;MIN('věkové kategorie'!$A$3:$A$8),"",IFERROR(INDEX('věkové kategorie'!$C$3:$C$8,MATCH(C6,'věkové kategorie'!$B$3:$B$8,-1)),""))</f>
        <v>nmlž</v>
      </c>
      <c r="E6" s="102" t="str">
        <f>IFERROR(VLOOKUP($B6,'seznam hráčů'!$B:$F,MATCH('seznam hráčů'!F$1,'seznam hráčů'!$B$1:$F$1,0),FALSE),"")</f>
        <v>Kr.Dvůr</v>
      </c>
    </row>
    <row r="7" spans="1:5" x14ac:dyDescent="0.25">
      <c r="A7" s="80" t="s">
        <v>13</v>
      </c>
      <c r="B7" t="s">
        <v>108</v>
      </c>
      <c r="C7" s="100">
        <f>IFERROR(VLOOKUP($B7,'seznam hráčů'!$B:$E,MATCH('seznam hráčů'!C$1,'seznam hráčů'!$B$1:$E$1,0),FALSE),"")</f>
        <v>2011</v>
      </c>
      <c r="D7" s="101" t="str">
        <f>IF(C7&lt;MIN('věkové kategorie'!$A$3:$A$8),"",IFERROR(INDEX('věkové kategorie'!$C$3:$C$8,MATCH(C7,'věkové kategorie'!$B$3:$B$8,-1)),""))</f>
        <v>nmlž</v>
      </c>
      <c r="E7" s="102" t="str">
        <f>IFERROR(VLOOKUP($B7,'seznam hráčů'!$B:$F,MATCH('seznam hráčů'!F$1,'seznam hráčů'!$B$1:$F$1,0),FALSE),"")</f>
        <v>Zdice</v>
      </c>
    </row>
    <row r="9" spans="1:5" x14ac:dyDescent="0.25">
      <c r="A9" t="s">
        <v>322</v>
      </c>
    </row>
    <row r="10" spans="1:5" x14ac:dyDescent="0.25">
      <c r="A10" s="99" t="s">
        <v>2</v>
      </c>
      <c r="B10" s="100" t="s">
        <v>124</v>
      </c>
      <c r="C10" s="100" t="s">
        <v>5</v>
      </c>
      <c r="D10" s="86" t="s">
        <v>241</v>
      </c>
      <c r="E10" s="100" t="s">
        <v>4</v>
      </c>
    </row>
    <row r="11" spans="1:5" x14ac:dyDescent="0.25">
      <c r="A11" s="80" t="s">
        <v>9</v>
      </c>
      <c r="B11" t="s">
        <v>326</v>
      </c>
      <c r="C11" s="100">
        <f>IFERROR(VLOOKUP($B11,'seznam hráčů'!$B:$E,MATCH('seznam hráčů'!C$1,'seznam hráčů'!$B$1:$E$1,0),FALSE),"")</f>
        <v>2010</v>
      </c>
      <c r="D11" s="101" t="str">
        <f>IF(C11&lt;MIN('věkové kategorie'!$A$3:$A$8),"",IFERROR(INDEX('věkové kategorie'!$C$3:$C$8,MATCH(C11,'věkové kategorie'!$B$3:$B$8,-1)),""))</f>
        <v>mlž</v>
      </c>
      <c r="E11" s="102" t="str">
        <f>IFERROR(VLOOKUP($B11,'seznam hráčů'!$B:$F,MATCH('seznam hráčů'!F$1,'seznam hráčů'!$B$1:$F$1,0),FALSE),"")</f>
        <v>Kr.Dvůr</v>
      </c>
    </row>
    <row r="12" spans="1:5" x14ac:dyDescent="0.25">
      <c r="A12" s="80" t="s">
        <v>11</v>
      </c>
      <c r="B12" t="s">
        <v>91</v>
      </c>
      <c r="C12" s="100">
        <f>IFERROR(VLOOKUP($B12,'seznam hráčů'!$B:$E,MATCH('seznam hráčů'!C$1,'seznam hráčů'!$B$1:$E$1,0),FALSE),"")</f>
        <v>2010</v>
      </c>
      <c r="D12" s="101" t="str">
        <f>IF(C12&lt;MIN('věkové kategorie'!$A$3:$A$8),"",IFERROR(INDEX('věkové kategorie'!$C$3:$C$8,MATCH(C12,'věkové kategorie'!$B$3:$B$8,-1)),""))</f>
        <v>mlž</v>
      </c>
      <c r="E12" s="102" t="str">
        <f>IFERROR(VLOOKUP($B12,'seznam hráčů'!$B:$F,MATCH('seznam hráčů'!F$1,'seznam hráčů'!$B$1:$F$1,0),FALSE),"")</f>
        <v>Záluží</v>
      </c>
    </row>
    <row r="13" spans="1:5" x14ac:dyDescent="0.25">
      <c r="A13" s="80" t="s">
        <v>13</v>
      </c>
      <c r="B13" t="s">
        <v>12</v>
      </c>
      <c r="C13" s="100">
        <f>IFERROR(VLOOKUP($B13,'seznam hráčů'!$B:$E,MATCH('seznam hráčů'!C$1,'seznam hráčů'!$B$1:$E$1,0),FALSE),"")</f>
        <v>2010</v>
      </c>
      <c r="D13" s="101" t="str">
        <f>IF(C13&lt;MIN('věkové kategorie'!$A$3:$A$8),"",IFERROR(INDEX('věkové kategorie'!$C$3:$C$8,MATCH(C13,'věkové kategorie'!$B$3:$B$8,-1)),""))</f>
        <v>mlž</v>
      </c>
      <c r="E13" s="102" t="str">
        <f>IFERROR(VLOOKUP($B13,'seznam hráčů'!$B:$F,MATCH('seznam hráčů'!F$1,'seznam hráčů'!$B$1:$F$1,0),FALSE),"")</f>
        <v>Žebrák</v>
      </c>
    </row>
    <row r="15" spans="1:5" x14ac:dyDescent="0.25">
      <c r="A15" t="s">
        <v>331</v>
      </c>
    </row>
    <row r="16" spans="1:5" x14ac:dyDescent="0.25">
      <c r="A16" s="99" t="s">
        <v>2</v>
      </c>
      <c r="B16" s="100" t="s">
        <v>124</v>
      </c>
      <c r="C16" s="100" t="s">
        <v>5</v>
      </c>
      <c r="D16" s="86" t="s">
        <v>241</v>
      </c>
      <c r="E16" s="100" t="s">
        <v>4</v>
      </c>
    </row>
    <row r="17" spans="1:5" x14ac:dyDescent="0.25">
      <c r="A17" s="80" t="s">
        <v>9</v>
      </c>
      <c r="B17" s="51" t="s">
        <v>10</v>
      </c>
      <c r="C17" s="100">
        <f>IFERROR(VLOOKUP($B17,'seznam hráčů'!$B:$E,MATCH('seznam hráčů'!C$1,'seznam hráčů'!$B$1:$E$1,0),FALSE),"")</f>
        <v>2007</v>
      </c>
      <c r="D17" s="101" t="str">
        <f>IF(C17&lt;MIN('věkové kategorie'!$A$3:$A$8),"",IFERROR(INDEX('věkové kategorie'!$C$3:$C$8,MATCH(C17,'věkové kategorie'!$B$3:$B$8,-1)),""))</f>
        <v>stž</v>
      </c>
      <c r="E17" s="102" t="str">
        <f>IFERROR(VLOOKUP($B17,'seznam hráčů'!$B:$F,MATCH('seznam hráčů'!F$1,'seznam hráčů'!$B$1:$F$1,0),FALSE),"")</f>
        <v>Olešná</v>
      </c>
    </row>
    <row r="18" spans="1:5" x14ac:dyDescent="0.25">
      <c r="A18" s="80" t="s">
        <v>11</v>
      </c>
      <c r="B18" s="51" t="s">
        <v>18</v>
      </c>
      <c r="C18" s="100">
        <f>IFERROR(VLOOKUP($B18,'seznam hráčů'!$B:$E,MATCH('seznam hráčů'!C$1,'seznam hráčů'!$B$1:$E$1,0),FALSE),"")</f>
        <v>2008</v>
      </c>
      <c r="D18" s="101" t="str">
        <f>IF(C18&lt;MIN('věkové kategorie'!$A$3:$A$8),"",IFERROR(INDEX('věkové kategorie'!$C$3:$C$8,MATCH(C18,'věkové kategorie'!$B$3:$B$8,-1)),""))</f>
        <v>stž</v>
      </c>
      <c r="E18" s="102" t="str">
        <f>IFERROR(VLOOKUP($B18,'seznam hráčů'!$B:$F,MATCH('seznam hráčů'!F$1,'seznam hráčů'!$B$1:$F$1,0),FALSE),"")</f>
        <v>Olešná</v>
      </c>
    </row>
    <row r="19" spans="1:5" x14ac:dyDescent="0.25">
      <c r="A19" s="80" t="s">
        <v>13</v>
      </c>
      <c r="B19" t="s">
        <v>27</v>
      </c>
      <c r="C19" s="100">
        <f>IFERROR(VLOOKUP($B19,'seznam hráčů'!$B:$E,MATCH('seznam hráčů'!C$1,'seznam hráčů'!$B$1:$E$1,0),FALSE),"")</f>
        <v>2008</v>
      </c>
      <c r="D19" s="101" t="str">
        <f>IF(C19&lt;MIN('věkové kategorie'!$A$3:$A$8),"",IFERROR(INDEX('věkové kategorie'!$C$3:$C$8,MATCH(C19,'věkové kategorie'!$B$3:$B$8,-1)),""))</f>
        <v>stž</v>
      </c>
      <c r="E19" s="102" t="str">
        <f>IFERROR(VLOOKUP($B19,'seznam hráčů'!$B:$F,MATCH('seznam hráčů'!F$1,'seznam hráčů'!$B$1:$F$1,0),FALSE),"")</f>
        <v>Kr.Dvůr</v>
      </c>
    </row>
    <row r="21" spans="1:5" x14ac:dyDescent="0.25">
      <c r="A21" t="s">
        <v>332</v>
      </c>
    </row>
    <row r="22" spans="1:5" x14ac:dyDescent="0.25">
      <c r="A22" s="99" t="s">
        <v>2</v>
      </c>
      <c r="B22" s="100" t="s">
        <v>124</v>
      </c>
      <c r="C22" s="100" t="s">
        <v>5</v>
      </c>
      <c r="D22" s="86" t="s">
        <v>241</v>
      </c>
      <c r="E22" s="100" t="s">
        <v>4</v>
      </c>
    </row>
    <row r="23" spans="1:5" x14ac:dyDescent="0.25">
      <c r="A23" s="80" t="s">
        <v>9</v>
      </c>
      <c r="B23" t="s">
        <v>16</v>
      </c>
      <c r="C23" s="100">
        <f>IFERROR(VLOOKUP($B23,'seznam hráčů'!$B:$E,MATCH('seznam hráčů'!C$1,'seznam hráčů'!$B$1:$E$1,0),FALSE),"")</f>
        <v>2006</v>
      </c>
      <c r="D23" s="101" t="str">
        <f>IF(C23&lt;MIN('věkové kategorie'!$A$3:$A$8),"",IFERROR(INDEX('věkové kategorie'!$C$3:$C$8,MATCH(C23,'věkové kategorie'!$B$3:$B$8,-1)),""))</f>
        <v>dor</v>
      </c>
      <c r="E23" s="102" t="str">
        <f>IFERROR(VLOOKUP($B23,'seznam hráčů'!$B:$F,MATCH('seznam hráčů'!F$1,'seznam hráčů'!$B$1:$F$1,0),FALSE),"")</f>
        <v>Žebrák</v>
      </c>
    </row>
    <row r="24" spans="1:5" x14ac:dyDescent="0.25">
      <c r="A24" s="80" t="s">
        <v>11</v>
      </c>
      <c r="B24" t="s">
        <v>29</v>
      </c>
      <c r="C24" s="100">
        <f>IFERROR(VLOOKUP($B24,'seznam hráčů'!$B:$E,MATCH('seznam hráčů'!C$1,'seznam hráčů'!$B$1:$E$1,0),FALSE),"")</f>
        <v>2006</v>
      </c>
      <c r="D24" s="101" t="str">
        <f>IF(C24&lt;MIN('věkové kategorie'!$A$3:$A$8),"",IFERROR(INDEX('věkové kategorie'!$C$3:$C$8,MATCH(C24,'věkové kategorie'!$B$3:$B$8,-1)),""))</f>
        <v>dor</v>
      </c>
      <c r="E24" s="102" t="str">
        <f>IFERROR(VLOOKUP($B24,'seznam hráčů'!$B:$F,MATCH('seznam hráčů'!F$1,'seznam hráčů'!$B$1:$F$1,0),FALSE),"")</f>
        <v>Hudlice</v>
      </c>
    </row>
    <row r="25" spans="1:5" x14ac:dyDescent="0.25">
      <c r="A25" s="80" t="s">
        <v>13</v>
      </c>
      <c r="B25" t="s">
        <v>14</v>
      </c>
      <c r="C25" s="100">
        <f>IFERROR(VLOOKUP($B25,'seznam hráčů'!$B:$E,MATCH('seznam hráčů'!C$1,'seznam hráčů'!$B$1:$E$1,0),FALSE),"")</f>
        <v>2006</v>
      </c>
      <c r="D25" s="101" t="str">
        <f>IF(C25&lt;MIN('věkové kategorie'!$A$3:$A$8),"",IFERROR(INDEX('věkové kategorie'!$C$3:$C$8,MATCH(C25,'věkové kategorie'!$B$3:$B$8,-1)),""))</f>
        <v>dor</v>
      </c>
      <c r="E25" s="102" t="str">
        <f>IFERROR(VLOOKUP($B25,'seznam hráčů'!$B:$F,MATCH('seznam hráčů'!F$1,'seznam hráčů'!$B$1:$F$1,0),FALSE),"")</f>
        <v>Hudlice</v>
      </c>
    </row>
    <row r="27" spans="1:5" hidden="1" x14ac:dyDescent="0.25">
      <c r="A27" t="s">
        <v>323</v>
      </c>
    </row>
    <row r="28" spans="1:5" hidden="1" x14ac:dyDescent="0.25">
      <c r="A28" s="99" t="s">
        <v>2</v>
      </c>
      <c r="B28" s="100" t="s">
        <v>124</v>
      </c>
      <c r="C28" s="100" t="s">
        <v>5</v>
      </c>
      <c r="D28" s="86" t="s">
        <v>241</v>
      </c>
      <c r="E28" s="100" t="s">
        <v>4</v>
      </c>
    </row>
    <row r="29" spans="1:5" hidden="1" x14ac:dyDescent="0.25">
      <c r="A29" s="80" t="s">
        <v>9</v>
      </c>
      <c r="C29" s="100" t="str">
        <f>IFERROR(VLOOKUP($B29,'seznam hráčů'!$B:$E,MATCH('seznam hráčů'!C$1,'seznam hráčů'!$B$1:$E$1,0),FALSE),"")</f>
        <v/>
      </c>
      <c r="D29" s="101" t="str">
        <f>IF(C29&lt;MIN('věkové kategorie'!$A$3:$A$8),"",IFERROR(INDEX('věkové kategorie'!$C$3:$C$8,MATCH(C29,'věkové kategorie'!$B$3:$B$8,-1)),""))</f>
        <v/>
      </c>
      <c r="E29" s="102" t="str">
        <f>IFERROR(VLOOKUP($B29,'seznam hráčů'!$B:$F,MATCH('seznam hráčů'!F$1,'seznam hráčů'!$B$1:$F$1,0),FALSE),"")</f>
        <v/>
      </c>
    </row>
    <row r="30" spans="1:5" hidden="1" x14ac:dyDescent="0.25">
      <c r="A30" s="80" t="s">
        <v>11</v>
      </c>
      <c r="C30" s="100" t="str">
        <f>IFERROR(VLOOKUP($B30,'seznam hráčů'!$B:$E,MATCH('seznam hráčů'!C$1,'seznam hráčů'!$B$1:$E$1,0),FALSE),"")</f>
        <v/>
      </c>
      <c r="D30" s="101" t="str">
        <f>IF(C30&lt;MIN('věkové kategorie'!$A$3:$A$8),"",IFERROR(INDEX('věkové kategorie'!$C$3:$C$8,MATCH(C30,'věkové kategorie'!$B$3:$B$8,-1)),""))</f>
        <v/>
      </c>
      <c r="E30" s="102" t="str">
        <f>IFERROR(VLOOKUP($B30,'seznam hráčů'!$B:$F,MATCH('seznam hráčů'!F$1,'seznam hráčů'!$B$1:$F$1,0),FALSE),"")</f>
        <v/>
      </c>
    </row>
    <row r="31" spans="1:5" hidden="1" x14ac:dyDescent="0.25">
      <c r="A31" s="80" t="s">
        <v>13</v>
      </c>
      <c r="C31" s="100" t="str">
        <f>IFERROR(VLOOKUP($B31,'seznam hráčů'!$B:$E,MATCH('seznam hráčů'!C$1,'seznam hráčů'!$B$1:$E$1,0),FALSE),"")</f>
        <v/>
      </c>
      <c r="D31" s="101" t="str">
        <f>IF(C31&lt;MIN('věkové kategorie'!$A$3:$A$8),"",IFERROR(INDEX('věkové kategorie'!$C$3:$C$8,MATCH(C31,'věkové kategorie'!$B$3:$B$8,-1)),""))</f>
        <v/>
      </c>
      <c r="E31" s="102" t="str">
        <f>IFERROR(VLOOKUP($B31,'seznam hráčů'!$B:$F,MATCH('seznam hráčů'!F$1,'seznam hráčů'!$B$1:$F$1,0),FALSE),"")</f>
        <v/>
      </c>
    </row>
    <row r="32" spans="1:5" hidden="1" x14ac:dyDescent="0.25"/>
    <row r="33" spans="1:5" hidden="1" x14ac:dyDescent="0.25">
      <c r="A33" t="s">
        <v>324</v>
      </c>
    </row>
    <row r="34" spans="1:5" hidden="1" x14ac:dyDescent="0.25">
      <c r="A34" s="99" t="s">
        <v>2</v>
      </c>
      <c r="B34" s="100" t="s">
        <v>124</v>
      </c>
      <c r="C34" s="100" t="s">
        <v>5</v>
      </c>
      <c r="D34" s="86" t="s">
        <v>241</v>
      </c>
      <c r="E34" s="100" t="s">
        <v>4</v>
      </c>
    </row>
    <row r="35" spans="1:5" hidden="1" x14ac:dyDescent="0.25">
      <c r="A35" s="80" t="s">
        <v>9</v>
      </c>
      <c r="C35" s="100" t="str">
        <f>IFERROR(VLOOKUP($B35,'seznam hráčů'!$B:$E,MATCH('seznam hráčů'!C$1,'seznam hráčů'!$B$1:$E$1,0),FALSE),"")</f>
        <v/>
      </c>
      <c r="D35" s="101" t="str">
        <f>IF(C35&lt;MIN('věkové kategorie'!$A$3:$A$8),"",IFERROR(INDEX('věkové kategorie'!$C$3:$C$8,MATCH(C35,'věkové kategorie'!$B$3:$B$8,-1)),""))</f>
        <v/>
      </c>
      <c r="E35" s="102" t="str">
        <f>IFERROR(VLOOKUP($B35,'seznam hráčů'!$B:$F,MATCH('seznam hráčů'!F$1,'seznam hráčů'!$B$1:$F$1,0),FALSE),"")</f>
        <v/>
      </c>
    </row>
    <row r="36" spans="1:5" hidden="1" x14ac:dyDescent="0.25">
      <c r="A36" s="80" t="s">
        <v>11</v>
      </c>
      <c r="C36" s="100" t="str">
        <f>IFERROR(VLOOKUP($B36,'seznam hráčů'!$B:$E,MATCH('seznam hráčů'!C$1,'seznam hráčů'!$B$1:$E$1,0),FALSE),"")</f>
        <v/>
      </c>
      <c r="D36" s="101" t="str">
        <f>IF(C36&lt;MIN('věkové kategorie'!$A$3:$A$8),"",IFERROR(INDEX('věkové kategorie'!$C$3:$C$8,MATCH(C36,'věkové kategorie'!$B$3:$B$8,-1)),""))</f>
        <v/>
      </c>
      <c r="E36" s="102" t="str">
        <f>IFERROR(VLOOKUP($B36,'seznam hráčů'!$B:$F,MATCH('seznam hráčů'!F$1,'seznam hráčů'!$B$1:$F$1,0),FALSE),"")</f>
        <v/>
      </c>
    </row>
    <row r="37" spans="1:5" hidden="1" x14ac:dyDescent="0.25">
      <c r="A37" s="80" t="s">
        <v>13</v>
      </c>
      <c r="C37" s="100" t="str">
        <f>IFERROR(VLOOKUP($B37,'seznam hráčů'!$B:$E,MATCH('seznam hráčů'!C$1,'seznam hráčů'!$B$1:$E$1,0),FALSE),"")</f>
        <v/>
      </c>
      <c r="D37" s="101" t="str">
        <f>IF(C37&lt;MIN('věkové kategorie'!$A$3:$A$8),"",IFERROR(INDEX('věkové kategorie'!$C$3:$C$8,MATCH(C37,'věkové kategorie'!$B$3:$B$8,-1)),""))</f>
        <v/>
      </c>
      <c r="E37" s="102" t="str">
        <f>IFERROR(VLOOKUP($B37,'seznam hráčů'!$B:$F,MATCH('seznam hráčů'!F$1,'seznam hráčů'!$B$1:$F$1,0),FALSE),"")</f>
        <v/>
      </c>
    </row>
  </sheetData>
  <conditionalFormatting sqref="B17">
    <cfRule type="duplicateValues" dxfId="82" priority="4"/>
  </conditionalFormatting>
  <conditionalFormatting sqref="B17">
    <cfRule type="duplicateValues" dxfId="81" priority="3"/>
  </conditionalFormatting>
  <conditionalFormatting sqref="B18">
    <cfRule type="duplicateValues" dxfId="80" priority="2"/>
  </conditionalFormatting>
  <conditionalFormatting sqref="B18">
    <cfRule type="duplicateValues" dxfId="79" priority="1"/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1" operator="equal" id="{B47FE4DB-FEFA-420B-B964-51EAC341B1F8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72" operator="equal" id="{386ABB2E-D9C9-4680-AF10-4C39430F83C4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73" operator="equal" id="{0D598C7A-9998-4A1B-A527-74174C5D5AE7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74" operator="equal" id="{4C59E068-58ED-4B91-BF8E-503834D95D85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75" operator="equal" id="{2F4DEC3D-BC13-48AF-9300-1855D83374E5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76" operator="equal" id="{580D028E-6BC5-4B74-B6E8-A948BC65ACCD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D4</xm:sqref>
        </x14:conditionalFormatting>
        <x14:conditionalFormatting xmlns:xm="http://schemas.microsoft.com/office/excel/2006/main">
          <x14:cfRule type="cellIs" priority="65" operator="equal" id="{DAEA4BC5-E465-48EF-85C8-076B36F42F96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66" operator="equal" id="{D8ED7F9D-872E-4A24-8C43-25D70C00F675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67" operator="equal" id="{2AB96888-988E-446D-BB10-4335145CB902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68" operator="equal" id="{A557D73D-E93A-4218-AF16-BADBEF8518A1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69" operator="equal" id="{5FA30E05-BFCB-4376-B241-AE666EDCD238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70" operator="equal" id="{F7012FF5-D7FA-4C9A-95E3-5CED4AB3F3A1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D10</xm:sqref>
        </x14:conditionalFormatting>
        <x14:conditionalFormatting xmlns:xm="http://schemas.microsoft.com/office/excel/2006/main">
          <x14:cfRule type="cellIs" priority="59" operator="equal" id="{509ECFFA-0CD0-439C-8CF6-AE10402675B1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60" operator="equal" id="{80DDB000-1C1B-40BB-8F29-9BCD29DF2AAE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61" operator="equal" id="{06A5F400-E76A-458A-A2F9-9CDA3738975E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62" operator="equal" id="{7A3C2097-8D82-4BE2-9FC8-850F22314612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63" operator="equal" id="{55B97D87-4679-43CA-951E-E9A76B32210D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64" operator="equal" id="{0B528DAC-3E7F-4AD7-BB4D-B9A5A0DE74A6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D16</xm:sqref>
        </x14:conditionalFormatting>
        <x14:conditionalFormatting xmlns:xm="http://schemas.microsoft.com/office/excel/2006/main">
          <x14:cfRule type="cellIs" priority="53" operator="equal" id="{FB3350E8-AC0B-41AA-BC08-922A5B14B194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54" operator="equal" id="{C1270B53-A0E9-418E-820E-8424BE59D164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55" operator="equal" id="{CE8352A6-1B1A-49D0-BC6C-A3D5963FDBA2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56" operator="equal" id="{A143BA86-25AA-4A76-8227-18B37DBB1FA1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57" operator="equal" id="{B21F4181-E5AE-40B2-A892-E4BF95DE84F7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58" operator="equal" id="{EB143085-178A-443A-8FF3-EBB02680323E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D22</xm:sqref>
        </x14:conditionalFormatting>
        <x14:conditionalFormatting xmlns:xm="http://schemas.microsoft.com/office/excel/2006/main">
          <x14:cfRule type="cellIs" priority="47" operator="equal" id="{791A7C2E-DC3F-4E76-94EE-7CAF51D5DF53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48" operator="equal" id="{1693E470-6408-4F3A-ADCB-1894EF06C53E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49" operator="equal" id="{5B045EEC-F486-43A2-B49B-620615FDA5E7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50" operator="equal" id="{691F6BD5-A815-428B-851E-19F5DD2BB973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51" operator="equal" id="{AFB54D40-DE19-4A3D-97D9-97CB233F8E16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52" operator="equal" id="{B201D0C7-EB12-469F-94E0-501F7E2D790B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D28</xm:sqref>
        </x14:conditionalFormatting>
        <x14:conditionalFormatting xmlns:xm="http://schemas.microsoft.com/office/excel/2006/main">
          <x14:cfRule type="cellIs" priority="41" operator="equal" id="{54F050DF-AFB5-4523-A8CD-574EC06CF68B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42" operator="equal" id="{1864C432-0C4D-466C-BAAB-4B665578C54B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43" operator="equal" id="{612FFCAE-3AA8-4785-9A50-89C595EA55CB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44" operator="equal" id="{A98DAB8D-E0B1-4504-88EE-409DED777A16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45" operator="equal" id="{FCC5A6A5-43A1-4EE5-8BD0-4580B70C11AA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46" operator="equal" id="{060324A7-D2A8-4E3F-AFA6-97320A832AD3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D34</xm:sqref>
        </x14:conditionalFormatting>
        <x14:conditionalFormatting xmlns:xm="http://schemas.microsoft.com/office/excel/2006/main">
          <x14:cfRule type="cellIs" priority="35" operator="equal" id="{70B95883-6BDA-4FC3-8DD9-9C9CD941BF3B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36" operator="equal" id="{6E47979D-B4AE-4D74-AF59-B8B4D51F9B9F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37" operator="equal" id="{1701C397-DAC4-47ED-A59D-B03E319F2926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38" operator="equal" id="{3FC74C5A-453A-4BB6-BA55-60ED06218B20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39" operator="equal" id="{2362AC87-5B15-4609-A891-6EFEA04F7AB0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40" operator="equal" id="{0AF22FE0-D842-4583-9464-75D56E26B350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D5:D7</xm:sqref>
        </x14:conditionalFormatting>
        <x14:conditionalFormatting xmlns:xm="http://schemas.microsoft.com/office/excel/2006/main">
          <x14:cfRule type="cellIs" priority="29" operator="equal" id="{79B92FDA-BA4D-4CC7-9A45-070386F0BCE0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30" operator="equal" id="{BE2EFAEA-5BA5-49EC-96BB-4E8AC609FA12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31" operator="equal" id="{DDE03B00-63DA-4BE8-B9E7-EBCAC9C4A4B7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32" operator="equal" id="{2F4F3DCB-1C06-4E3C-8E6B-A69E62FE1CE2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33" operator="equal" id="{4D71ABEA-7C60-47A8-B6C1-DA05747DFB26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34" operator="equal" id="{EF34853F-5868-43D2-986A-278053FAC0B5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D11:D13</xm:sqref>
        </x14:conditionalFormatting>
        <x14:conditionalFormatting xmlns:xm="http://schemas.microsoft.com/office/excel/2006/main">
          <x14:cfRule type="cellIs" priority="23" operator="equal" id="{953BF2C2-999F-4754-ACC2-AB933A5DEFD9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24" operator="equal" id="{7C5FEA45-8B27-49E4-BD7D-81C064420AF6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25" operator="equal" id="{66044496-0E61-4CB1-8061-DAEA4B4A6D87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26" operator="equal" id="{934FA3A4-EA38-4B06-89B9-C6E5C2A42086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27" operator="equal" id="{566D2B1B-9936-42C1-9450-32107706A6B1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28" operator="equal" id="{31A589D9-5098-429E-B1D3-7405839CBCDA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D17:D19</xm:sqref>
        </x14:conditionalFormatting>
        <x14:conditionalFormatting xmlns:xm="http://schemas.microsoft.com/office/excel/2006/main">
          <x14:cfRule type="cellIs" priority="17" operator="equal" id="{878BAED7-1B65-4F7D-B374-7D4CAE3D7F03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18" operator="equal" id="{3F17F081-761C-418C-A555-49C681AA48E9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19" operator="equal" id="{5CEDF5FC-83A3-4DF3-AAA6-39221CC5DAF8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20" operator="equal" id="{AF383BD6-1A00-417A-8E89-6779FBADA917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21" operator="equal" id="{AADDFD22-3AA0-45D3-A44F-2114E9FCABC0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22" operator="equal" id="{7682B0ED-CCA8-4760-8CED-805BA49CED18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D23:D25</xm:sqref>
        </x14:conditionalFormatting>
        <x14:conditionalFormatting xmlns:xm="http://schemas.microsoft.com/office/excel/2006/main">
          <x14:cfRule type="cellIs" priority="11" operator="equal" id="{3002C9BF-94F6-4AF5-BDA7-E2772B2153DF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12" operator="equal" id="{57F489BE-0F2C-499C-923E-95CD4BE8203F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13" operator="equal" id="{86DF2CC3-E8A3-4685-8BC1-4ACB315592A9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14" operator="equal" id="{5300ABD9-6F1F-4CF2-B9FE-A0FDA44E0DED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15" operator="equal" id="{F582F970-3212-47D9-923E-D66A8E37CB53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16" operator="equal" id="{D128AA04-63E4-4ECB-8695-1D725A73D989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D29:D31</xm:sqref>
        </x14:conditionalFormatting>
        <x14:conditionalFormatting xmlns:xm="http://schemas.microsoft.com/office/excel/2006/main">
          <x14:cfRule type="cellIs" priority="5" operator="equal" id="{31521EE8-370C-4B68-879B-A48A5542060C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6" operator="equal" id="{E5967BE0-89DB-4F25-BBBA-23559794E302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7" operator="equal" id="{FCF9B073-146C-428B-9546-AFA4E6B4E922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8" operator="equal" id="{DC98DE87-E514-4F94-AE54-9FCCE80C5765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9" operator="equal" id="{578236D9-4F74-4BF6-82FA-7FE17DA49D37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10" operator="equal" id="{6A4697AC-CC0C-4E4C-B26C-2F6E1200F05C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D35:D37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22"/>
  <sheetViews>
    <sheetView tabSelected="1" topLeftCell="A84" workbookViewId="0">
      <selection activeCell="D98" sqref="D98"/>
    </sheetView>
  </sheetViews>
  <sheetFormatPr defaultRowHeight="15" x14ac:dyDescent="0.25"/>
  <cols>
    <col min="1" max="1" width="5" customWidth="1"/>
    <col min="2" max="2" width="20.140625" customWidth="1"/>
    <col min="3" max="3" width="8.5703125" customWidth="1"/>
    <col min="4" max="4" width="21.7109375" customWidth="1"/>
    <col min="5" max="5" width="10.7109375" style="18" customWidth="1"/>
    <col min="6" max="6" width="12.85546875" style="18" customWidth="1"/>
    <col min="7" max="7" width="16.140625" style="18" customWidth="1"/>
    <col min="8" max="8" width="10.85546875" bestFit="1" customWidth="1"/>
    <col min="9" max="9" width="12.42578125" customWidth="1"/>
    <col min="10" max="10" width="11.5703125" customWidth="1"/>
    <col min="11" max="11" width="10.7109375" customWidth="1"/>
  </cols>
  <sheetData>
    <row r="1" spans="1:12" x14ac:dyDescent="0.25">
      <c r="A1" s="53" t="s">
        <v>256</v>
      </c>
      <c r="B1" s="24" t="s">
        <v>257</v>
      </c>
      <c r="C1" s="24" t="s">
        <v>5</v>
      </c>
      <c r="D1" s="24" t="s">
        <v>258</v>
      </c>
      <c r="E1" s="24" t="s">
        <v>259</v>
      </c>
      <c r="F1" s="24" t="s">
        <v>260</v>
      </c>
      <c r="G1" s="24" t="s">
        <v>261</v>
      </c>
      <c r="I1" s="18" t="s">
        <v>317</v>
      </c>
      <c r="J1" s="81">
        <v>44652</v>
      </c>
    </row>
    <row r="2" spans="1:12" x14ac:dyDescent="0.25">
      <c r="A2" s="41">
        <v>1</v>
      </c>
      <c r="B2" s="60" t="s">
        <v>99</v>
      </c>
      <c r="C2" s="20">
        <v>2010</v>
      </c>
      <c r="D2" s="72" t="s">
        <v>262</v>
      </c>
      <c r="E2" s="25" t="str">
        <f>IF(C2&lt;MIN('věkové kategorie'!$A$3:$A$8),"",IFERROR(INDEX('věkové kategorie'!$C$3:$C$8,MATCH(C2,'věkové kategorie'!$B$3:$B$8,-1)),""))</f>
        <v>mlž</v>
      </c>
      <c r="F2" s="61" t="s">
        <v>263</v>
      </c>
      <c r="G2" s="61" t="s">
        <v>264</v>
      </c>
      <c r="H2" s="18"/>
      <c r="I2" s="18"/>
      <c r="J2" s="81"/>
      <c r="K2" s="53"/>
    </row>
    <row r="3" spans="1:12" x14ac:dyDescent="0.25">
      <c r="A3" s="41">
        <v>2</v>
      </c>
      <c r="B3" s="56" t="s">
        <v>232</v>
      </c>
      <c r="C3" s="20">
        <v>2007</v>
      </c>
      <c r="D3" s="20" t="s">
        <v>265</v>
      </c>
      <c r="E3" s="25" t="str">
        <f>IF(C3&lt;MIN('věkové kategorie'!$A$3:$A$8),"",IFERROR(INDEX('věkové kategorie'!$C$3:$C$8,MATCH(C3,'věkové kategorie'!$B$3:$B$8,-1)),""))</f>
        <v>stž</v>
      </c>
      <c r="F3" s="25" t="s">
        <v>266</v>
      </c>
      <c r="G3" s="25" t="s">
        <v>267</v>
      </c>
      <c r="H3" s="18"/>
      <c r="I3" s="57"/>
      <c r="J3" s="18"/>
      <c r="K3" s="18"/>
    </row>
    <row r="4" spans="1:12" x14ac:dyDescent="0.25">
      <c r="A4" s="41">
        <v>3</v>
      </c>
      <c r="B4" s="56" t="s">
        <v>82</v>
      </c>
      <c r="C4" s="20">
        <v>2006</v>
      </c>
      <c r="D4" s="20" t="s">
        <v>268</v>
      </c>
      <c r="E4" s="25" t="str">
        <f>IF(C4&lt;MIN('věkové kategorie'!$A$3:$A$8),"",IFERROR(INDEX('věkové kategorie'!$C$3:$C$8,MATCH(C4,'věkové kategorie'!$B$3:$B$8,-1)),""))</f>
        <v>dor</v>
      </c>
      <c r="F4" s="25" t="s">
        <v>269</v>
      </c>
      <c r="G4" s="25" t="s">
        <v>267</v>
      </c>
      <c r="H4" s="18"/>
      <c r="I4" s="57"/>
      <c r="J4" s="18"/>
      <c r="K4" s="18"/>
    </row>
    <row r="5" spans="1:12" x14ac:dyDescent="0.25">
      <c r="A5" s="41">
        <v>4</v>
      </c>
      <c r="B5" s="60" t="s">
        <v>270</v>
      </c>
      <c r="C5" s="20">
        <v>2005</v>
      </c>
      <c r="D5" s="72" t="s">
        <v>271</v>
      </c>
      <c r="E5" s="25" t="str">
        <f>IF(C5&lt;MIN('věkové kategorie'!$A$3:$A$8),"",IFERROR(INDEX('věkové kategorie'!$C$3:$C$8,MATCH(C5,'věkové kategorie'!$B$3:$B$8,-1)),""))</f>
        <v>dor</v>
      </c>
      <c r="F5" s="61" t="s">
        <v>272</v>
      </c>
      <c r="G5" s="61" t="s">
        <v>264</v>
      </c>
      <c r="H5" s="18"/>
      <c r="I5" s="57"/>
      <c r="J5" s="18"/>
      <c r="K5" s="18"/>
    </row>
    <row r="6" spans="1:12" x14ac:dyDescent="0.25">
      <c r="A6" s="41">
        <v>5</v>
      </c>
      <c r="B6" s="56" t="s">
        <v>326</v>
      </c>
      <c r="C6" s="20">
        <v>2010</v>
      </c>
      <c r="D6" s="20" t="s">
        <v>273</v>
      </c>
      <c r="E6" s="25" t="str">
        <f>IF(C6&lt;MIN('věkové kategorie'!$A$3:$A$8),"",IFERROR(INDEX('věkové kategorie'!$C$3:$C$8,MATCH(C6,'věkové kategorie'!$B$3:$B$8,-1)),""))</f>
        <v>mlž</v>
      </c>
      <c r="F6" s="25" t="s">
        <v>274</v>
      </c>
      <c r="G6" s="25" t="s">
        <v>264</v>
      </c>
      <c r="H6" s="18"/>
      <c r="I6" s="57"/>
      <c r="J6" s="18"/>
      <c r="K6" s="18"/>
    </row>
    <row r="7" spans="1:12" x14ac:dyDescent="0.25">
      <c r="A7" s="41">
        <v>6</v>
      </c>
      <c r="B7" s="56" t="s">
        <v>93</v>
      </c>
      <c r="C7" s="20">
        <v>2013</v>
      </c>
      <c r="D7" s="20" t="s">
        <v>273</v>
      </c>
      <c r="E7" s="25" t="str">
        <f>IF(C7&lt;MIN('věkové kategorie'!$A$3:$A$8),"",IFERROR(INDEX('věkové kategorie'!$C$3:$C$8,MATCH(C7,'věkové kategorie'!$B$3:$B$8,-1)),""))</f>
        <v>nmlž</v>
      </c>
      <c r="F7" s="25" t="s">
        <v>274</v>
      </c>
      <c r="G7" s="25" t="s">
        <v>264</v>
      </c>
      <c r="H7" s="18"/>
      <c r="I7" s="57"/>
      <c r="J7" s="18"/>
      <c r="K7" s="18"/>
    </row>
    <row r="8" spans="1:12" x14ac:dyDescent="0.25">
      <c r="A8" s="41">
        <v>7</v>
      </c>
      <c r="B8" s="56" t="s">
        <v>275</v>
      </c>
      <c r="C8" s="20">
        <v>2008</v>
      </c>
      <c r="D8" s="20" t="s">
        <v>268</v>
      </c>
      <c r="E8" s="25" t="str">
        <f>IF(C8&lt;MIN('věkové kategorie'!$A$3:$A$8),"",IFERROR(INDEX('věkové kategorie'!$C$3:$C$8,MATCH(C8,'věkové kategorie'!$B$3:$B$8,-1)),""))</f>
        <v>stž</v>
      </c>
      <c r="F8" s="25" t="s">
        <v>269</v>
      </c>
      <c r="G8" s="25" t="s">
        <v>267</v>
      </c>
      <c r="H8" s="18"/>
      <c r="I8" s="18"/>
      <c r="J8" s="18"/>
      <c r="K8" s="18"/>
    </row>
    <row r="9" spans="1:12" x14ac:dyDescent="0.25">
      <c r="A9" s="41">
        <v>8</v>
      </c>
      <c r="B9" s="56" t="s">
        <v>190</v>
      </c>
      <c r="C9" s="20">
        <v>2001</v>
      </c>
      <c r="D9" s="20" t="s">
        <v>273</v>
      </c>
      <c r="E9" s="25" t="str">
        <f>IF(C9&lt;MIN('věkové kategorie'!$A$3:$A$8),"",IFERROR(INDEX('věkové kategorie'!$C$3:$C$8,MATCH(C9,'věkové kategorie'!$B$3:$B$8,-1)),""))</f>
        <v>muži</v>
      </c>
      <c r="F9" s="25" t="s">
        <v>274</v>
      </c>
      <c r="G9" s="25" t="s">
        <v>267</v>
      </c>
      <c r="H9" s="82"/>
      <c r="I9" s="83"/>
      <c r="J9" s="82"/>
      <c r="K9" s="82"/>
      <c r="L9" s="82"/>
    </row>
    <row r="10" spans="1:12" x14ac:dyDescent="0.25">
      <c r="A10" s="41">
        <v>9</v>
      </c>
      <c r="B10" s="56" t="s">
        <v>216</v>
      </c>
      <c r="C10" s="20">
        <v>2005</v>
      </c>
      <c r="D10" s="20" t="s">
        <v>276</v>
      </c>
      <c r="E10" s="25" t="str">
        <f>IF(C10&lt;MIN('věkové kategorie'!$A$3:$A$8),"",IFERROR(INDEX('věkové kategorie'!$C$3:$C$8,MATCH(C10,'věkové kategorie'!$B$3:$B$8,-1)),""))</f>
        <v>dor</v>
      </c>
      <c r="F10" s="25" t="s">
        <v>277</v>
      </c>
      <c r="G10" s="25" t="s">
        <v>264</v>
      </c>
      <c r="H10" s="82"/>
      <c r="I10" s="82"/>
      <c r="J10" s="82"/>
      <c r="K10" s="82"/>
      <c r="L10" s="82"/>
    </row>
    <row r="11" spans="1:12" x14ac:dyDescent="0.25">
      <c r="A11" s="41">
        <v>10</v>
      </c>
      <c r="B11" s="60" t="s">
        <v>278</v>
      </c>
      <c r="C11" s="20">
        <v>2004</v>
      </c>
      <c r="D11" s="72" t="s">
        <v>271</v>
      </c>
      <c r="E11" s="25" t="str">
        <f>IF(C11&lt;MIN('věkové kategorie'!$A$3:$A$8),"",IFERROR(INDEX('věkové kategorie'!$C$3:$C$8,MATCH(C11,'věkové kategorie'!$B$3:$B$8,-1)),""))</f>
        <v>jun</v>
      </c>
      <c r="F11" s="61" t="s">
        <v>272</v>
      </c>
      <c r="G11" s="61" t="s">
        <v>264</v>
      </c>
      <c r="H11" s="84"/>
      <c r="I11" s="86"/>
      <c r="J11" s="85"/>
      <c r="K11" s="82"/>
      <c r="L11" s="84"/>
    </row>
    <row r="12" spans="1:12" x14ac:dyDescent="0.25">
      <c r="A12" s="41">
        <v>11</v>
      </c>
      <c r="B12" s="56" t="s">
        <v>220</v>
      </c>
      <c r="C12" s="20">
        <v>2005</v>
      </c>
      <c r="D12" s="20" t="s">
        <v>268</v>
      </c>
      <c r="E12" s="25" t="str">
        <f>IF(C12&lt;MIN('věkové kategorie'!$A$3:$A$8),"",IFERROR(INDEX('věkové kategorie'!$C$3:$C$8,MATCH(C12,'věkové kategorie'!$B$3:$B$8,-1)),""))</f>
        <v>dor</v>
      </c>
      <c r="F12" s="25" t="s">
        <v>269</v>
      </c>
      <c r="G12" s="25" t="s">
        <v>264</v>
      </c>
      <c r="H12" s="84"/>
      <c r="I12" s="86"/>
      <c r="J12" s="84"/>
      <c r="K12" s="82"/>
      <c r="L12" s="84"/>
    </row>
    <row r="13" spans="1:12" x14ac:dyDescent="0.25">
      <c r="A13" s="41">
        <v>12</v>
      </c>
      <c r="B13" s="56" t="s">
        <v>115</v>
      </c>
      <c r="C13" s="20">
        <v>2012</v>
      </c>
      <c r="D13" s="20" t="s">
        <v>279</v>
      </c>
      <c r="E13" s="25" t="str">
        <f>IF(C13&lt;MIN('věkové kategorie'!$A$3:$A$8),"",IFERROR(INDEX('věkové kategorie'!$C$3:$C$8,MATCH(C13,'věkové kategorie'!$B$3:$B$8,-1)),""))</f>
        <v>nmlž</v>
      </c>
      <c r="F13" s="25" t="s">
        <v>263</v>
      </c>
      <c r="G13" s="25" t="s">
        <v>264</v>
      </c>
      <c r="H13" s="84"/>
      <c r="I13" s="86"/>
      <c r="J13" s="84"/>
      <c r="K13" s="82"/>
      <c r="L13" s="84"/>
    </row>
    <row r="14" spans="1:12" x14ac:dyDescent="0.25">
      <c r="A14" s="41">
        <v>13</v>
      </c>
      <c r="B14" s="56" t="s">
        <v>105</v>
      </c>
      <c r="C14" s="20">
        <v>2006</v>
      </c>
      <c r="D14" s="72" t="s">
        <v>276</v>
      </c>
      <c r="E14" s="25" t="str">
        <f>IF(C14&lt;MIN('věkové kategorie'!$A$3:$A$8),"",IFERROR(INDEX('věkové kategorie'!$C$3:$C$8,MATCH(C14,'věkové kategorie'!$B$3:$B$8,-1)),""))</f>
        <v>dor</v>
      </c>
      <c r="F14" s="61" t="s">
        <v>277</v>
      </c>
      <c r="G14" s="61" t="s">
        <v>264</v>
      </c>
      <c r="H14" s="84"/>
      <c r="I14" s="86"/>
      <c r="J14" s="84"/>
      <c r="K14" s="82"/>
      <c r="L14" s="84"/>
    </row>
    <row r="15" spans="1:12" x14ac:dyDescent="0.25">
      <c r="A15" s="41">
        <v>14</v>
      </c>
      <c r="B15" s="60" t="s">
        <v>113</v>
      </c>
      <c r="C15" s="20">
        <v>2009</v>
      </c>
      <c r="D15" s="72" t="s">
        <v>271</v>
      </c>
      <c r="E15" s="25" t="str">
        <f>IF(C15&lt;MIN('věkové kategorie'!$A$3:$A$8),"",IFERROR(INDEX('věkové kategorie'!$C$3:$C$8,MATCH(C15,'věkové kategorie'!$B$3:$B$8,-1)),""))</f>
        <v>mlž</v>
      </c>
      <c r="F15" s="61" t="s">
        <v>272</v>
      </c>
      <c r="G15" s="61" t="s">
        <v>264</v>
      </c>
      <c r="H15" s="84"/>
      <c r="I15" s="86"/>
      <c r="J15" s="84"/>
      <c r="K15" s="82"/>
      <c r="L15" s="84"/>
    </row>
    <row r="16" spans="1:12" x14ac:dyDescent="0.25">
      <c r="A16" s="41">
        <v>15</v>
      </c>
      <c r="B16" s="58" t="s">
        <v>230</v>
      </c>
      <c r="C16" s="20">
        <v>2010</v>
      </c>
      <c r="D16" s="20" t="s">
        <v>280</v>
      </c>
      <c r="E16" s="25" t="str">
        <f>IF(C16&lt;MIN('věkové kategorie'!$A$3:$A$8),"",IFERROR(INDEX('věkové kategorie'!$C$3:$C$8,MATCH(C16,'věkové kategorie'!$B$3:$B$8,-1)),""))</f>
        <v>mlž</v>
      </c>
      <c r="F16" s="25" t="s">
        <v>281</v>
      </c>
      <c r="G16" s="25" t="s">
        <v>264</v>
      </c>
      <c r="H16" s="84"/>
      <c r="I16" s="86"/>
      <c r="J16" s="84"/>
      <c r="K16" s="82"/>
      <c r="L16" s="84"/>
    </row>
    <row r="17" spans="1:12" x14ac:dyDescent="0.25">
      <c r="A17" s="41">
        <v>16</v>
      </c>
      <c r="B17" s="56" t="s">
        <v>102</v>
      </c>
      <c r="C17" s="20">
        <v>2005</v>
      </c>
      <c r="D17" s="72" t="s">
        <v>276</v>
      </c>
      <c r="E17" s="25" t="str">
        <f>IF(C17&lt;MIN('věkové kategorie'!$A$3:$A$8),"",IFERROR(INDEX('věkové kategorie'!$C$3:$C$8,MATCH(C17,'věkové kategorie'!$B$3:$B$8,-1)),""))</f>
        <v>dor</v>
      </c>
      <c r="F17" s="61" t="s">
        <v>277</v>
      </c>
      <c r="G17" s="61" t="s">
        <v>264</v>
      </c>
      <c r="H17" s="84"/>
      <c r="I17" s="86"/>
      <c r="J17" s="84"/>
      <c r="K17" s="82"/>
      <c r="L17" s="84"/>
    </row>
    <row r="18" spans="1:12" x14ac:dyDescent="0.25">
      <c r="A18" s="41">
        <v>17</v>
      </c>
      <c r="B18" s="60" t="s">
        <v>98</v>
      </c>
      <c r="C18" s="20">
        <v>2007</v>
      </c>
      <c r="D18" s="72" t="s">
        <v>276</v>
      </c>
      <c r="E18" s="25" t="str">
        <f>IF(C18&lt;MIN('věkové kategorie'!$A$3:$A$8),"",IFERROR(INDEX('věkové kategorie'!$C$3:$C$8,MATCH(C18,'věkové kategorie'!$B$3:$B$8,-1)),""))</f>
        <v>stž</v>
      </c>
      <c r="F18" s="61" t="s">
        <v>277</v>
      </c>
      <c r="G18" s="61" t="s">
        <v>264</v>
      </c>
      <c r="H18" s="84"/>
      <c r="I18" s="86"/>
      <c r="J18" s="84"/>
      <c r="K18" s="82"/>
      <c r="L18" s="84"/>
    </row>
    <row r="19" spans="1:12" x14ac:dyDescent="0.25">
      <c r="A19" s="41">
        <v>18</v>
      </c>
      <c r="B19" s="56" t="s">
        <v>37</v>
      </c>
      <c r="C19" s="20">
        <v>2007</v>
      </c>
      <c r="D19" s="20" t="s">
        <v>265</v>
      </c>
      <c r="E19" s="25" t="str">
        <f>IF(C19&lt;MIN('věkové kategorie'!$A$3:$A$8),"",IFERROR(INDEX('věkové kategorie'!$C$3:$C$8,MATCH(C19,'věkové kategorie'!$B$3:$B$8,-1)),""))</f>
        <v>stž</v>
      </c>
      <c r="F19" s="25" t="s">
        <v>266</v>
      </c>
      <c r="G19" s="25" t="s">
        <v>264</v>
      </c>
      <c r="H19" s="84"/>
      <c r="I19" s="87"/>
      <c r="J19" s="84"/>
      <c r="K19" s="82"/>
      <c r="L19" s="84"/>
    </row>
    <row r="20" spans="1:12" x14ac:dyDescent="0.25">
      <c r="A20" s="41">
        <v>19</v>
      </c>
      <c r="B20" s="56" t="s">
        <v>18</v>
      </c>
      <c r="C20" s="20">
        <v>2008</v>
      </c>
      <c r="D20" s="20" t="s">
        <v>282</v>
      </c>
      <c r="E20" s="25" t="str">
        <f>IF(C20&lt;MIN('věkové kategorie'!$A$3:$A$8),"",IFERROR(INDEX('věkové kategorie'!$C$3:$C$8,MATCH(C20,'věkové kategorie'!$B$3:$B$8,-1)),""))</f>
        <v>stž</v>
      </c>
      <c r="F20" s="25" t="s">
        <v>283</v>
      </c>
      <c r="G20" s="25" t="s">
        <v>264</v>
      </c>
      <c r="J20" s="18"/>
    </row>
    <row r="21" spans="1:12" x14ac:dyDescent="0.25">
      <c r="A21" s="41">
        <v>20</v>
      </c>
      <c r="B21" s="56" t="s">
        <v>179</v>
      </c>
      <c r="C21" s="20">
        <v>2003</v>
      </c>
      <c r="D21" s="20" t="s">
        <v>282</v>
      </c>
      <c r="E21" s="25" t="str">
        <f>IF(C21&lt;MIN('věkové kategorie'!$A$3:$A$8),"",IFERROR(INDEX('věkové kategorie'!$C$3:$C$8,MATCH(C21,'věkové kategorie'!$B$3:$B$8,-1)),""))</f>
        <v>jun</v>
      </c>
      <c r="F21" s="25" t="s">
        <v>283</v>
      </c>
      <c r="G21" s="25" t="s">
        <v>264</v>
      </c>
    </row>
    <row r="22" spans="1:12" x14ac:dyDescent="0.25">
      <c r="A22" s="41">
        <v>21</v>
      </c>
      <c r="B22" s="58" t="s">
        <v>72</v>
      </c>
      <c r="C22" s="20">
        <v>2009</v>
      </c>
      <c r="D22" s="20" t="s">
        <v>273</v>
      </c>
      <c r="E22" s="25" t="str">
        <f>IF(C22&lt;MIN('věkové kategorie'!$A$3:$A$8),"",IFERROR(INDEX('věkové kategorie'!$C$3:$C$8,MATCH(C22,'věkové kategorie'!$B$3:$B$8,-1)),""))</f>
        <v>mlž</v>
      </c>
      <c r="F22" s="25" t="s">
        <v>274</v>
      </c>
      <c r="G22" s="25" t="s">
        <v>264</v>
      </c>
    </row>
    <row r="23" spans="1:12" x14ac:dyDescent="0.25">
      <c r="A23" s="41">
        <v>22</v>
      </c>
      <c r="B23" s="56" t="s">
        <v>104</v>
      </c>
      <c r="C23" s="20">
        <v>2007</v>
      </c>
      <c r="D23" s="72" t="s">
        <v>284</v>
      </c>
      <c r="E23" s="25" t="str">
        <f>IF(C23&lt;MIN('věkové kategorie'!$A$3:$A$8),"",IFERROR(INDEX('věkové kategorie'!$C$3:$C$8,MATCH(C23,'věkové kategorie'!$B$3:$B$8,-1)),""))</f>
        <v>stž</v>
      </c>
      <c r="F23" s="61" t="s">
        <v>285</v>
      </c>
      <c r="G23" s="61" t="s">
        <v>264</v>
      </c>
    </row>
    <row r="24" spans="1:12" x14ac:dyDescent="0.25">
      <c r="A24" s="41">
        <v>23</v>
      </c>
      <c r="B24" s="56" t="s">
        <v>46</v>
      </c>
      <c r="C24" s="20">
        <v>2009</v>
      </c>
      <c r="D24" s="20" t="s">
        <v>284</v>
      </c>
      <c r="E24" s="25" t="str">
        <f>IF(C24&lt;MIN('věkové kategorie'!$A$3:$A$8),"",IFERROR(INDEX('věkové kategorie'!$C$3:$C$8,MATCH(C24,'věkové kategorie'!$B$3:$B$8,-1)),""))</f>
        <v>mlž</v>
      </c>
      <c r="F24" s="25" t="s">
        <v>285</v>
      </c>
      <c r="G24" s="25" t="s">
        <v>264</v>
      </c>
    </row>
    <row r="25" spans="1:12" x14ac:dyDescent="0.25">
      <c r="A25" s="41">
        <v>24</v>
      </c>
      <c r="B25" s="56" t="s">
        <v>91</v>
      </c>
      <c r="C25" s="20">
        <v>2010</v>
      </c>
      <c r="D25" s="20" t="s">
        <v>286</v>
      </c>
      <c r="E25" s="25" t="str">
        <f>IF(C25&lt;MIN('věkové kategorie'!$A$3:$A$8),"",IFERROR(INDEX('věkové kategorie'!$C$3:$C$8,MATCH(C25,'věkové kategorie'!$B$3:$B$8,-1)),""))</f>
        <v>mlž</v>
      </c>
      <c r="F25" s="25" t="s">
        <v>287</v>
      </c>
      <c r="G25" s="25" t="s">
        <v>264</v>
      </c>
    </row>
    <row r="26" spans="1:12" x14ac:dyDescent="0.25">
      <c r="A26" s="41">
        <v>25</v>
      </c>
      <c r="B26" s="60" t="s">
        <v>288</v>
      </c>
      <c r="C26" s="20">
        <v>2006</v>
      </c>
      <c r="D26" s="72" t="s">
        <v>276</v>
      </c>
      <c r="E26" s="25" t="str">
        <f>IF(C26&lt;MIN('věkové kategorie'!$A$3:$A$8),"",IFERROR(INDEX('věkové kategorie'!$C$3:$C$8,MATCH(C26,'věkové kategorie'!$B$3:$B$8,-1)),""))</f>
        <v>dor</v>
      </c>
      <c r="F26" s="61" t="s">
        <v>277</v>
      </c>
      <c r="G26" s="61" t="s">
        <v>264</v>
      </c>
    </row>
    <row r="27" spans="1:12" x14ac:dyDescent="0.25">
      <c r="A27" s="41">
        <v>26</v>
      </c>
      <c r="B27" s="56" t="s">
        <v>33</v>
      </c>
      <c r="C27" s="20">
        <v>2008</v>
      </c>
      <c r="D27" s="20" t="s">
        <v>265</v>
      </c>
      <c r="E27" s="25" t="str">
        <f>IF(C27&lt;MIN('věkové kategorie'!$A$3:$A$8),"",IFERROR(INDEX('věkové kategorie'!$C$3:$C$8,MATCH(C27,'věkové kategorie'!$B$3:$B$8,-1)),""))</f>
        <v>stž</v>
      </c>
      <c r="F27" s="25" t="s">
        <v>266</v>
      </c>
      <c r="G27" s="25" t="s">
        <v>264</v>
      </c>
    </row>
    <row r="28" spans="1:12" x14ac:dyDescent="0.25">
      <c r="A28" s="41">
        <v>27</v>
      </c>
      <c r="B28" s="60" t="s">
        <v>67</v>
      </c>
      <c r="C28" s="20">
        <v>2010</v>
      </c>
      <c r="D28" s="20" t="s">
        <v>276</v>
      </c>
      <c r="E28" s="25" t="str">
        <f>IF(C28&lt;MIN('věkové kategorie'!$A$3:$A$8),"",IFERROR(INDEX('věkové kategorie'!$C$3:$C$8,MATCH(C28,'věkové kategorie'!$B$3:$B$8,-1)),""))</f>
        <v>mlž</v>
      </c>
      <c r="F28" s="61" t="s">
        <v>277</v>
      </c>
      <c r="G28" s="25" t="s">
        <v>264</v>
      </c>
    </row>
    <row r="29" spans="1:12" x14ac:dyDescent="0.25">
      <c r="A29" s="41">
        <v>28</v>
      </c>
      <c r="B29" s="56" t="s">
        <v>192</v>
      </c>
      <c r="C29" s="20">
        <v>2004</v>
      </c>
      <c r="D29" s="20" t="s">
        <v>336</v>
      </c>
      <c r="E29" s="25" t="str">
        <f>IF(C29&lt;MIN('věkové kategorie'!$A$3:$A$8),"",IFERROR(INDEX('věkové kategorie'!$C$3:$C$8,MATCH(C29,'věkové kategorie'!$B$3:$B$8,-1)),""))</f>
        <v>jun</v>
      </c>
      <c r="F29" s="25" t="s">
        <v>272</v>
      </c>
      <c r="G29" s="25" t="s">
        <v>264</v>
      </c>
    </row>
    <row r="30" spans="1:12" x14ac:dyDescent="0.25">
      <c r="A30" s="41">
        <v>29</v>
      </c>
      <c r="B30" s="56" t="s">
        <v>92</v>
      </c>
      <c r="C30" s="20">
        <v>2005</v>
      </c>
      <c r="D30" s="20" t="s">
        <v>265</v>
      </c>
      <c r="E30" s="25" t="str">
        <f>IF(C30&lt;MIN('věkové kategorie'!$A$3:$A$8),"",IFERROR(INDEX('věkové kategorie'!$C$3:$C$8,MATCH(C30,'věkové kategorie'!$B$3:$B$8,-1)),""))</f>
        <v>dor</v>
      </c>
      <c r="F30" s="25" t="s">
        <v>266</v>
      </c>
      <c r="G30" s="25" t="s">
        <v>264</v>
      </c>
      <c r="H30" s="18"/>
      <c r="I30" s="18"/>
      <c r="J30" s="53"/>
      <c r="K30" s="53"/>
    </row>
    <row r="31" spans="1:12" x14ac:dyDescent="0.25">
      <c r="A31" s="41">
        <v>30</v>
      </c>
      <c r="B31" s="56" t="s">
        <v>187</v>
      </c>
      <c r="C31" s="20">
        <v>2003</v>
      </c>
      <c r="D31" s="20" t="s">
        <v>273</v>
      </c>
      <c r="E31" s="25" t="str">
        <f>IF(C31&lt;MIN('věkové kategorie'!$A$3:$A$8),"",IFERROR(INDEX('věkové kategorie'!$C$3:$C$8,MATCH(C31,'věkové kategorie'!$B$3:$B$8,-1)),""))</f>
        <v>jun</v>
      </c>
      <c r="F31" s="25" t="s">
        <v>274</v>
      </c>
      <c r="G31" s="25" t="s">
        <v>264</v>
      </c>
      <c r="H31" s="18"/>
      <c r="I31" s="57"/>
      <c r="J31" s="18"/>
      <c r="K31" s="18"/>
    </row>
    <row r="32" spans="1:12" x14ac:dyDescent="0.25">
      <c r="A32" s="41">
        <v>31</v>
      </c>
      <c r="B32" s="56" t="s">
        <v>177</v>
      </c>
      <c r="C32" s="20">
        <v>2003</v>
      </c>
      <c r="D32" s="20" t="s">
        <v>273</v>
      </c>
      <c r="E32" s="25" t="str">
        <f>IF(C32&lt;MIN('věkové kategorie'!$A$3:$A$8),"",IFERROR(INDEX('věkové kategorie'!$C$3:$C$8,MATCH(C32,'věkové kategorie'!$B$3:$B$8,-1)),""))</f>
        <v>jun</v>
      </c>
      <c r="F32" s="25" t="s">
        <v>274</v>
      </c>
      <c r="G32" s="25" t="s">
        <v>264</v>
      </c>
      <c r="H32" s="18"/>
      <c r="I32" s="57"/>
      <c r="J32" s="18"/>
      <c r="K32" s="18"/>
    </row>
    <row r="33" spans="1:11" x14ac:dyDescent="0.25">
      <c r="A33" s="41">
        <v>32</v>
      </c>
      <c r="B33" s="56" t="s">
        <v>197</v>
      </c>
      <c r="C33" s="20">
        <v>2006</v>
      </c>
      <c r="D33" s="20" t="s">
        <v>273</v>
      </c>
      <c r="E33" s="25" t="str">
        <f>IF(C33&lt;MIN('věkové kategorie'!$A$3:$A$8),"",IFERROR(INDEX('věkové kategorie'!$C$3:$C$8,MATCH(C33,'věkové kategorie'!$B$3:$B$8,-1)),""))</f>
        <v>dor</v>
      </c>
      <c r="F33" s="25" t="s">
        <v>274</v>
      </c>
      <c r="G33" s="25" t="s">
        <v>264</v>
      </c>
      <c r="H33" s="18"/>
      <c r="I33" s="57"/>
      <c r="J33" s="18"/>
      <c r="K33" s="18"/>
    </row>
    <row r="34" spans="1:11" x14ac:dyDescent="0.25">
      <c r="A34" s="41">
        <v>33</v>
      </c>
      <c r="B34" s="56" t="s">
        <v>116</v>
      </c>
      <c r="C34" s="20">
        <v>2011</v>
      </c>
      <c r="D34" s="20" t="s">
        <v>271</v>
      </c>
      <c r="E34" s="25" t="str">
        <f>IF(C34&lt;MIN('věkové kategorie'!$A$3:$A$8),"",IFERROR(INDEX('věkové kategorie'!$C$3:$C$8,MATCH(C34,'věkové kategorie'!$B$3:$B$8,-1)),""))</f>
        <v>nmlž</v>
      </c>
      <c r="F34" s="25" t="s">
        <v>272</v>
      </c>
      <c r="G34" s="25" t="s">
        <v>264</v>
      </c>
      <c r="H34" s="18"/>
      <c r="I34" s="57"/>
      <c r="J34" s="18"/>
      <c r="K34" s="18"/>
    </row>
    <row r="35" spans="1:11" x14ac:dyDescent="0.25">
      <c r="A35" s="41">
        <v>34</v>
      </c>
      <c r="B35" s="56" t="s">
        <v>194</v>
      </c>
      <c r="C35" s="20">
        <v>2005</v>
      </c>
      <c r="D35" s="20" t="s">
        <v>271</v>
      </c>
      <c r="E35" s="25" t="str">
        <f>IF(C35&lt;MIN('věkové kategorie'!$A$3:$A$8),"",IFERROR(INDEX('věkové kategorie'!$C$3:$C$8,MATCH(C35,'věkové kategorie'!$B$3:$B$8,-1)),""))</f>
        <v>dor</v>
      </c>
      <c r="F35" s="25" t="s">
        <v>272</v>
      </c>
      <c r="G35" s="25" t="s">
        <v>264</v>
      </c>
      <c r="H35" s="18"/>
      <c r="I35" s="57"/>
      <c r="J35" s="18"/>
      <c r="K35" s="18"/>
    </row>
    <row r="36" spans="1:11" x14ac:dyDescent="0.25">
      <c r="A36" s="41">
        <v>35</v>
      </c>
      <c r="B36" s="56" t="s">
        <v>212</v>
      </c>
      <c r="C36" s="20">
        <v>2006</v>
      </c>
      <c r="D36" s="20" t="s">
        <v>271</v>
      </c>
      <c r="E36" s="25" t="str">
        <f>IF(C36&lt;MIN('věkové kategorie'!$A$3:$A$8),"",IFERROR(INDEX('věkové kategorie'!$C$3:$C$8,MATCH(C36,'věkové kategorie'!$B$3:$B$8,-1)),""))</f>
        <v>dor</v>
      </c>
      <c r="F36" s="25" t="s">
        <v>272</v>
      </c>
      <c r="G36" s="25" t="s">
        <v>264</v>
      </c>
      <c r="H36" s="18"/>
      <c r="I36" s="18"/>
      <c r="J36" s="18"/>
      <c r="K36" s="18"/>
    </row>
    <row r="37" spans="1:11" x14ac:dyDescent="0.25">
      <c r="A37" s="41">
        <v>36</v>
      </c>
      <c r="B37" s="56" t="s">
        <v>289</v>
      </c>
      <c r="C37" s="20">
        <v>2010</v>
      </c>
      <c r="D37" s="20" t="s">
        <v>271</v>
      </c>
      <c r="E37" s="25" t="str">
        <f>IF(C37&lt;MIN('věkové kategorie'!$A$3:$A$8),"",IFERROR(INDEX('věkové kategorie'!$C$3:$C$8,MATCH(C37,'věkové kategorie'!$B$3:$B$8,-1)),""))</f>
        <v>mlž</v>
      </c>
      <c r="F37" s="25" t="s">
        <v>272</v>
      </c>
      <c r="G37" s="25" t="s">
        <v>267</v>
      </c>
    </row>
    <row r="38" spans="1:11" x14ac:dyDescent="0.25">
      <c r="A38" s="41">
        <v>37</v>
      </c>
      <c r="B38" s="56" t="s">
        <v>198</v>
      </c>
      <c r="C38" s="20">
        <v>2005</v>
      </c>
      <c r="D38" s="20" t="s">
        <v>271</v>
      </c>
      <c r="E38" s="25" t="str">
        <f>IF(C38&lt;MIN('věkové kategorie'!$A$3:$A$8),"",IFERROR(INDEX('věkové kategorie'!$C$3:$C$8,MATCH(C38,'věkové kategorie'!$B$3:$B$8,-1)),""))</f>
        <v>dor</v>
      </c>
      <c r="F38" s="25" t="s">
        <v>272</v>
      </c>
      <c r="G38" s="25" t="s">
        <v>264</v>
      </c>
    </row>
    <row r="39" spans="1:11" x14ac:dyDescent="0.25">
      <c r="A39" s="41">
        <v>38</v>
      </c>
      <c r="B39" s="60" t="s">
        <v>290</v>
      </c>
      <c r="C39" s="20">
        <v>2004</v>
      </c>
      <c r="D39" s="72" t="s">
        <v>271</v>
      </c>
      <c r="E39" s="25" t="str">
        <f>IF(C39&lt;MIN('věkové kategorie'!$A$3:$A$8),"",IFERROR(INDEX('věkové kategorie'!$C$3:$C$8,MATCH(C39,'věkové kategorie'!$B$3:$B$8,-1)),""))</f>
        <v>jun</v>
      </c>
      <c r="F39" s="61" t="s">
        <v>272</v>
      </c>
      <c r="G39" s="61" t="s">
        <v>264</v>
      </c>
    </row>
    <row r="40" spans="1:11" x14ac:dyDescent="0.25">
      <c r="A40" s="41">
        <v>39</v>
      </c>
      <c r="B40" s="58" t="s">
        <v>180</v>
      </c>
      <c r="C40" s="20">
        <v>2003</v>
      </c>
      <c r="D40" s="20" t="s">
        <v>273</v>
      </c>
      <c r="E40" s="25" t="str">
        <f>IF(C40&lt;MIN('věkové kategorie'!$A$3:$A$8),"",IFERROR(INDEX('věkové kategorie'!$C$3:$C$8,MATCH(C40,'věkové kategorie'!$B$3:$B$8,-1)),""))</f>
        <v>jun</v>
      </c>
      <c r="F40" s="25" t="s">
        <v>274</v>
      </c>
      <c r="G40" s="25" t="s">
        <v>267</v>
      </c>
    </row>
    <row r="41" spans="1:11" x14ac:dyDescent="0.25">
      <c r="A41" s="41">
        <v>40</v>
      </c>
      <c r="B41" s="56" t="s">
        <v>74</v>
      </c>
      <c r="C41" s="20">
        <v>2007</v>
      </c>
      <c r="D41" s="20" t="s">
        <v>268</v>
      </c>
      <c r="E41" s="25" t="str">
        <f>IF(C41&lt;MIN('věkové kategorie'!$A$3:$A$8),"",IFERROR(INDEX('věkové kategorie'!$C$3:$C$8,MATCH(C41,'věkové kategorie'!$B$3:$B$8,-1)),""))</f>
        <v>stž</v>
      </c>
      <c r="F41" s="25" t="s">
        <v>269</v>
      </c>
      <c r="G41" s="25" t="s">
        <v>264</v>
      </c>
    </row>
    <row r="42" spans="1:11" x14ac:dyDescent="0.25">
      <c r="A42" s="41">
        <v>41</v>
      </c>
      <c r="B42" s="58" t="s">
        <v>35</v>
      </c>
      <c r="C42" s="20">
        <v>2008</v>
      </c>
      <c r="D42" s="20" t="s">
        <v>282</v>
      </c>
      <c r="E42" s="25" t="str">
        <f>IF(C42&lt;MIN('věkové kategorie'!$A$3:$A$8),"",IFERROR(INDEX('věkové kategorie'!$C$3:$C$8,MATCH(C42,'věkové kategorie'!$B$3:$B$8,-1)),""))</f>
        <v>stž</v>
      </c>
      <c r="F42" s="25" t="s">
        <v>283</v>
      </c>
      <c r="G42" s="25" t="s">
        <v>264</v>
      </c>
    </row>
    <row r="43" spans="1:11" x14ac:dyDescent="0.25">
      <c r="A43" s="41">
        <v>42</v>
      </c>
      <c r="B43" s="56" t="s">
        <v>291</v>
      </c>
      <c r="C43" s="20">
        <v>2010</v>
      </c>
      <c r="D43" s="20" t="s">
        <v>271</v>
      </c>
      <c r="E43" s="25" t="str">
        <f>IF(C43&lt;MIN('věkové kategorie'!$A$3:$A$8),"",IFERROR(INDEX('věkové kategorie'!$C$3:$C$8,MATCH(C43,'věkové kategorie'!$B$3:$B$8,-1)),""))</f>
        <v>mlž</v>
      </c>
      <c r="F43" s="25" t="s">
        <v>272</v>
      </c>
      <c r="G43" s="25" t="s">
        <v>267</v>
      </c>
    </row>
    <row r="44" spans="1:11" x14ac:dyDescent="0.25">
      <c r="A44" s="41">
        <v>43</v>
      </c>
      <c r="B44" s="56" t="s">
        <v>203</v>
      </c>
      <c r="C44" s="20">
        <v>2006</v>
      </c>
      <c r="D44" s="20" t="s">
        <v>279</v>
      </c>
      <c r="E44" s="25" t="str">
        <f>IF(C44&lt;MIN('věkové kategorie'!$A$3:$A$8),"",IFERROR(INDEX('věkové kategorie'!$C$3:$C$8,MATCH(C44,'věkové kategorie'!$B$3:$B$8,-1)),""))</f>
        <v>dor</v>
      </c>
      <c r="F44" s="25" t="s">
        <v>263</v>
      </c>
      <c r="G44" s="25" t="s">
        <v>264</v>
      </c>
    </row>
    <row r="45" spans="1:11" x14ac:dyDescent="0.25">
      <c r="A45" s="41">
        <v>44</v>
      </c>
      <c r="B45" s="56" t="s">
        <v>114</v>
      </c>
      <c r="C45" s="20">
        <v>2011</v>
      </c>
      <c r="D45" s="20" t="s">
        <v>271</v>
      </c>
      <c r="E45" s="25" t="str">
        <f>IF(C45&lt;MIN('věkové kategorie'!$A$3:$A$8),"",IFERROR(INDEX('věkové kategorie'!$C$3:$C$8,MATCH(C45,'věkové kategorie'!$B$3:$B$8,-1)),""))</f>
        <v>nmlž</v>
      </c>
      <c r="F45" s="25" t="s">
        <v>272</v>
      </c>
      <c r="G45" s="25" t="s">
        <v>264</v>
      </c>
    </row>
    <row r="46" spans="1:11" x14ac:dyDescent="0.25">
      <c r="A46" s="41">
        <v>45</v>
      </c>
      <c r="B46" s="56" t="s">
        <v>12</v>
      </c>
      <c r="C46" s="20">
        <v>2010</v>
      </c>
      <c r="D46" s="20" t="s">
        <v>268</v>
      </c>
      <c r="E46" s="25" t="str">
        <f>IF(C46&lt;MIN('věkové kategorie'!$A$3:$A$8),"",IFERROR(INDEX('věkové kategorie'!$C$3:$C$8,MATCH(C46,'věkové kategorie'!$B$3:$B$8,-1)),""))</f>
        <v>mlž</v>
      </c>
      <c r="F46" s="25" t="s">
        <v>269</v>
      </c>
      <c r="G46" s="25" t="s">
        <v>264</v>
      </c>
    </row>
    <row r="47" spans="1:11" x14ac:dyDescent="0.25">
      <c r="A47" s="41">
        <v>46</v>
      </c>
      <c r="B47" s="56" t="s">
        <v>61</v>
      </c>
      <c r="C47" s="20">
        <v>2008</v>
      </c>
      <c r="D47" s="20" t="s">
        <v>292</v>
      </c>
      <c r="E47" s="25" t="str">
        <f>IF(C47&lt;MIN('věkové kategorie'!$A$3:$A$8),"",IFERROR(INDEX('věkové kategorie'!$C$3:$C$8,MATCH(C47,'věkové kategorie'!$B$3:$B$8,-1)),""))</f>
        <v>stž</v>
      </c>
      <c r="F47" s="25" t="s">
        <v>293</v>
      </c>
      <c r="G47" s="25" t="s">
        <v>264</v>
      </c>
    </row>
    <row r="48" spans="1:11" x14ac:dyDescent="0.25">
      <c r="A48" s="41">
        <v>47</v>
      </c>
      <c r="B48" s="56" t="s">
        <v>188</v>
      </c>
      <c r="C48" s="20">
        <v>2003</v>
      </c>
      <c r="D48" s="20" t="s">
        <v>282</v>
      </c>
      <c r="E48" s="25" t="str">
        <f>IF(C48&lt;MIN('věkové kategorie'!$A$3:$A$8),"",IFERROR(INDEX('věkové kategorie'!$C$3:$C$8,MATCH(C48,'věkové kategorie'!$B$3:$B$8,-1)),""))</f>
        <v>jun</v>
      </c>
      <c r="F48" s="25" t="s">
        <v>283</v>
      </c>
      <c r="G48" s="25" t="s">
        <v>264</v>
      </c>
    </row>
    <row r="49" spans="1:7" x14ac:dyDescent="0.25">
      <c r="A49" s="41">
        <v>48</v>
      </c>
      <c r="B49" s="56" t="s">
        <v>24</v>
      </c>
      <c r="C49" s="20">
        <v>2006</v>
      </c>
      <c r="D49" s="20" t="s">
        <v>268</v>
      </c>
      <c r="E49" s="25" t="str">
        <f>IF(C49&lt;MIN('věkové kategorie'!$A$3:$A$8),"",IFERROR(INDEX('věkové kategorie'!$C$3:$C$8,MATCH(C49,'věkové kategorie'!$B$3:$B$8,-1)),""))</f>
        <v>dor</v>
      </c>
      <c r="F49" s="25" t="s">
        <v>269</v>
      </c>
      <c r="G49" s="25" t="s">
        <v>264</v>
      </c>
    </row>
    <row r="50" spans="1:7" x14ac:dyDescent="0.25">
      <c r="A50" s="41">
        <v>49</v>
      </c>
      <c r="B50" s="56" t="s">
        <v>65</v>
      </c>
      <c r="C50" s="20">
        <v>2006</v>
      </c>
      <c r="D50" s="20" t="s">
        <v>265</v>
      </c>
      <c r="E50" s="25" t="str">
        <f>IF(C50&lt;MIN('věkové kategorie'!$A$3:$A$8),"",IFERROR(INDEX('věkové kategorie'!$C$3:$C$8,MATCH(C50,'věkové kategorie'!$B$3:$B$8,-1)),""))</f>
        <v>dor</v>
      </c>
      <c r="F50" s="25" t="s">
        <v>266</v>
      </c>
      <c r="G50" s="25" t="s">
        <v>264</v>
      </c>
    </row>
    <row r="51" spans="1:7" x14ac:dyDescent="0.25">
      <c r="A51" s="41">
        <v>50</v>
      </c>
      <c r="B51" s="56" t="s">
        <v>112</v>
      </c>
      <c r="C51" s="20">
        <v>2011</v>
      </c>
      <c r="D51" s="72" t="s">
        <v>279</v>
      </c>
      <c r="E51" s="25" t="str">
        <f>IF(C51&lt;MIN('věkové kategorie'!$A$3:$A$8),"",IFERROR(INDEX('věkové kategorie'!$C$3:$C$8,MATCH(C51,'věkové kategorie'!$B$3:$B$8,-1)),""))</f>
        <v>nmlž</v>
      </c>
      <c r="F51" s="61" t="s">
        <v>263</v>
      </c>
      <c r="G51" s="61" t="s">
        <v>264</v>
      </c>
    </row>
    <row r="52" spans="1:7" x14ac:dyDescent="0.25">
      <c r="A52" s="41">
        <v>51</v>
      </c>
      <c r="B52" s="56" t="s">
        <v>80</v>
      </c>
      <c r="C52" s="20">
        <v>2012</v>
      </c>
      <c r="D52" s="20" t="s">
        <v>265</v>
      </c>
      <c r="E52" s="25" t="str">
        <f>IF(C52&lt;MIN('věkové kategorie'!$A$3:$A$8),"",IFERROR(INDEX('věkové kategorie'!$C$3:$C$8,MATCH(C52,'věkové kategorie'!$B$3:$B$8,-1)),""))</f>
        <v>nmlž</v>
      </c>
      <c r="F52" s="25" t="s">
        <v>266</v>
      </c>
      <c r="G52" s="25" t="s">
        <v>264</v>
      </c>
    </row>
    <row r="53" spans="1:7" x14ac:dyDescent="0.25">
      <c r="A53" s="41">
        <v>52</v>
      </c>
      <c r="B53" s="60" t="s">
        <v>100</v>
      </c>
      <c r="C53" s="20">
        <v>2007</v>
      </c>
      <c r="D53" s="72" t="s">
        <v>268</v>
      </c>
      <c r="E53" s="25" t="str">
        <f>IF(C53&lt;MIN('věkové kategorie'!$A$3:$A$8),"",IFERROR(INDEX('věkové kategorie'!$C$3:$C$8,MATCH(C53,'věkové kategorie'!$B$3:$B$8,-1)),""))</f>
        <v>stž</v>
      </c>
      <c r="F53" s="61" t="s">
        <v>269</v>
      </c>
      <c r="G53" s="61" t="s">
        <v>264</v>
      </c>
    </row>
    <row r="54" spans="1:7" x14ac:dyDescent="0.25">
      <c r="A54" s="41">
        <v>53</v>
      </c>
      <c r="B54" s="58" t="s">
        <v>211</v>
      </c>
      <c r="C54" s="20">
        <v>2006</v>
      </c>
      <c r="D54" s="20" t="s">
        <v>271</v>
      </c>
      <c r="E54" s="25" t="str">
        <f>IF(C54&lt;MIN('věkové kategorie'!$A$3:$A$8),"",IFERROR(INDEX('věkové kategorie'!$C$3:$C$8,MATCH(C54,'věkové kategorie'!$B$3:$B$8,-1)),""))</f>
        <v>dor</v>
      </c>
      <c r="F54" s="25" t="s">
        <v>272</v>
      </c>
      <c r="G54" s="25" t="s">
        <v>267</v>
      </c>
    </row>
    <row r="55" spans="1:7" x14ac:dyDescent="0.25">
      <c r="A55" s="41">
        <v>54</v>
      </c>
      <c r="B55" s="60" t="s">
        <v>294</v>
      </c>
      <c r="C55" s="20">
        <v>2005</v>
      </c>
      <c r="D55" s="72" t="s">
        <v>295</v>
      </c>
      <c r="E55" s="25" t="str">
        <f>IF(C55&lt;MIN('věkové kategorie'!$A$3:$A$8),"",IFERROR(INDEX('věkové kategorie'!$C$3:$C$8,MATCH(C55,'věkové kategorie'!$B$3:$B$8,-1)),""))</f>
        <v>dor</v>
      </c>
      <c r="F55" s="61" t="s">
        <v>296</v>
      </c>
      <c r="G55" s="61" t="s">
        <v>264</v>
      </c>
    </row>
    <row r="56" spans="1:7" x14ac:dyDescent="0.25">
      <c r="A56" s="41">
        <v>55</v>
      </c>
      <c r="B56" s="60" t="s">
        <v>110</v>
      </c>
      <c r="C56" s="20">
        <v>2011</v>
      </c>
      <c r="D56" s="72" t="s">
        <v>276</v>
      </c>
      <c r="E56" s="25" t="str">
        <f>IF(C56&lt;MIN('věkové kategorie'!$A$3:$A$8),"",IFERROR(INDEX('věkové kategorie'!$C$3:$C$8,MATCH(C56,'věkové kategorie'!$B$3:$B$8,-1)),""))</f>
        <v>nmlž</v>
      </c>
      <c r="F56" s="61" t="s">
        <v>277</v>
      </c>
      <c r="G56" s="61" t="s">
        <v>264</v>
      </c>
    </row>
    <row r="57" spans="1:7" x14ac:dyDescent="0.25">
      <c r="A57" s="41">
        <v>56</v>
      </c>
      <c r="B57" s="56" t="s">
        <v>50</v>
      </c>
      <c r="C57" s="20">
        <v>2009</v>
      </c>
      <c r="D57" s="20" t="s">
        <v>276</v>
      </c>
      <c r="E57" s="25" t="str">
        <f>IF(C57&lt;MIN('věkové kategorie'!$A$3:$A$8),"",IFERROR(INDEX('věkové kategorie'!$C$3:$C$8,MATCH(C57,'věkové kategorie'!$B$3:$B$8,-1)),""))</f>
        <v>mlž</v>
      </c>
      <c r="F57" s="25" t="s">
        <v>277</v>
      </c>
      <c r="G57" s="25" t="s">
        <v>264</v>
      </c>
    </row>
    <row r="58" spans="1:7" x14ac:dyDescent="0.25">
      <c r="A58" s="41">
        <v>57</v>
      </c>
      <c r="B58" s="62" t="s">
        <v>297</v>
      </c>
      <c r="C58" s="63">
        <v>2006</v>
      </c>
      <c r="D58" s="63" t="s">
        <v>292</v>
      </c>
      <c r="E58" s="25" t="str">
        <f>IF(C58&lt;MIN('věkové kategorie'!$A$3:$A$8),"",IFERROR(INDEX('věkové kategorie'!$C$3:$C$8,MATCH(C58,'věkové kategorie'!$B$3:$B$8,-1)),""))</f>
        <v>dor</v>
      </c>
      <c r="F58" s="37" t="s">
        <v>293</v>
      </c>
      <c r="G58" s="37" t="s">
        <v>267</v>
      </c>
    </row>
    <row r="59" spans="1:7" x14ac:dyDescent="0.25">
      <c r="A59" s="41">
        <v>58</v>
      </c>
      <c r="B59" s="56" t="s">
        <v>206</v>
      </c>
      <c r="C59" s="20">
        <v>2006</v>
      </c>
      <c r="D59" s="20" t="s">
        <v>292</v>
      </c>
      <c r="E59" s="25" t="str">
        <f>IF(C59&lt;MIN('věkové kategorie'!$A$3:$A$8),"",IFERROR(INDEX('věkové kategorie'!$C$3:$C$8,MATCH(C59,'věkové kategorie'!$B$3:$B$8,-1)),""))</f>
        <v>dor</v>
      </c>
      <c r="F59" s="25" t="s">
        <v>293</v>
      </c>
      <c r="G59" s="25" t="s">
        <v>264</v>
      </c>
    </row>
    <row r="60" spans="1:7" x14ac:dyDescent="0.25">
      <c r="A60" s="41">
        <v>59</v>
      </c>
      <c r="B60" s="56" t="s">
        <v>223</v>
      </c>
      <c r="C60" s="20">
        <v>2007</v>
      </c>
      <c r="D60" s="20" t="s">
        <v>265</v>
      </c>
      <c r="E60" s="25" t="str">
        <f>IF(C60&lt;MIN('věkové kategorie'!$A$3:$A$8),"",IFERROR(INDEX('věkové kategorie'!$C$3:$C$8,MATCH(C60,'věkové kategorie'!$B$3:$B$8,-1)),""))</f>
        <v>stž</v>
      </c>
      <c r="F60" s="25" t="s">
        <v>266</v>
      </c>
      <c r="G60" s="25" t="s">
        <v>267</v>
      </c>
    </row>
    <row r="61" spans="1:7" x14ac:dyDescent="0.25">
      <c r="A61" s="41">
        <v>60</v>
      </c>
      <c r="B61" s="64" t="s">
        <v>202</v>
      </c>
      <c r="C61" s="65">
        <v>2006</v>
      </c>
      <c r="D61" s="20" t="s">
        <v>271</v>
      </c>
      <c r="E61" s="25" t="str">
        <f>IF(C61&lt;MIN('věkové kategorie'!$A$3:$A$8),"",IFERROR(INDEX('věkové kategorie'!$C$3:$C$8,MATCH(C61,'věkové kategorie'!$B$3:$B$8,-1)),""))</f>
        <v>dor</v>
      </c>
      <c r="F61" s="34" t="s">
        <v>272</v>
      </c>
      <c r="G61" s="34" t="s">
        <v>267</v>
      </c>
    </row>
    <row r="62" spans="1:7" x14ac:dyDescent="0.25">
      <c r="A62" s="41">
        <v>61</v>
      </c>
      <c r="B62" s="64" t="s">
        <v>298</v>
      </c>
      <c r="C62" s="65">
        <v>2006</v>
      </c>
      <c r="D62" s="20" t="s">
        <v>268</v>
      </c>
      <c r="E62" s="25" t="str">
        <f>IF(C62&lt;MIN('věkové kategorie'!$A$3:$A$8),"",IFERROR(INDEX('věkové kategorie'!$C$3:$C$8,MATCH(C62,'věkové kategorie'!$B$3:$B$8,-1)),""))</f>
        <v>dor</v>
      </c>
      <c r="F62" s="34" t="s">
        <v>269</v>
      </c>
      <c r="G62" s="34" t="s">
        <v>264</v>
      </c>
    </row>
    <row r="63" spans="1:7" x14ac:dyDescent="0.25">
      <c r="A63" s="41">
        <v>62</v>
      </c>
      <c r="B63" s="64" t="s">
        <v>29</v>
      </c>
      <c r="C63" s="65">
        <v>2006</v>
      </c>
      <c r="D63" s="20" t="s">
        <v>292</v>
      </c>
      <c r="E63" s="25" t="str">
        <f>IF(C63&lt;MIN('věkové kategorie'!$A$3:$A$8),"",IFERROR(INDEX('věkové kategorie'!$C$3:$C$8,MATCH(C63,'věkové kategorie'!$B$3:$B$8,-1)),""))</f>
        <v>dor</v>
      </c>
      <c r="F63" s="34" t="s">
        <v>293</v>
      </c>
      <c r="G63" s="34" t="s">
        <v>264</v>
      </c>
    </row>
    <row r="64" spans="1:7" x14ac:dyDescent="0.25">
      <c r="A64" s="41">
        <v>63</v>
      </c>
      <c r="B64" s="64" t="s">
        <v>22</v>
      </c>
      <c r="C64" s="65">
        <v>2006</v>
      </c>
      <c r="D64" s="65" t="s">
        <v>292</v>
      </c>
      <c r="E64" s="25" t="str">
        <f>IF(C64&lt;MIN('věkové kategorie'!$A$3:$A$8),"",IFERROR(INDEX('věkové kategorie'!$C$3:$C$8,MATCH(C64,'věkové kategorie'!$B$3:$B$8,-1)),""))</f>
        <v>dor</v>
      </c>
      <c r="F64" s="34" t="s">
        <v>293</v>
      </c>
      <c r="G64" s="25" t="s">
        <v>264</v>
      </c>
    </row>
    <row r="65" spans="1:7" x14ac:dyDescent="0.25">
      <c r="A65" s="41">
        <v>64</v>
      </c>
      <c r="B65" s="64" t="s">
        <v>183</v>
      </c>
      <c r="C65" s="65">
        <v>2005</v>
      </c>
      <c r="D65" s="20" t="s">
        <v>273</v>
      </c>
      <c r="E65" s="25" t="str">
        <f>IF(C65&lt;MIN('věkové kategorie'!$A$3:$A$8),"",IFERROR(INDEX('věkové kategorie'!$C$3:$C$8,MATCH(C65,'věkové kategorie'!$B$3:$B$8,-1)),""))</f>
        <v>dor</v>
      </c>
      <c r="F65" s="34" t="s">
        <v>274</v>
      </c>
      <c r="G65" s="25" t="s">
        <v>264</v>
      </c>
    </row>
    <row r="66" spans="1:7" x14ac:dyDescent="0.25">
      <c r="A66" s="41">
        <v>65</v>
      </c>
      <c r="B66" s="64" t="s">
        <v>94</v>
      </c>
      <c r="C66" s="65">
        <v>2008</v>
      </c>
      <c r="D66" s="20" t="s">
        <v>273</v>
      </c>
      <c r="E66" s="25" t="str">
        <f>IF(C66&lt;MIN('věkové kategorie'!$A$3:$A$8),"",IFERROR(INDEX('věkové kategorie'!$C$3:$C$8,MATCH(C66,'věkové kategorie'!$B$3:$B$8,-1)),""))</f>
        <v>stž</v>
      </c>
      <c r="F66" s="34" t="s">
        <v>274</v>
      </c>
      <c r="G66" s="34" t="s">
        <v>264</v>
      </c>
    </row>
    <row r="67" spans="1:7" x14ac:dyDescent="0.25">
      <c r="A67" s="41">
        <v>66</v>
      </c>
      <c r="B67" s="64" t="s">
        <v>207</v>
      </c>
      <c r="C67" s="65">
        <v>2007</v>
      </c>
      <c r="D67" s="20" t="s">
        <v>273</v>
      </c>
      <c r="E67" s="25" t="str">
        <f>IF(C67&lt;MIN('věkové kategorie'!$A$3:$A$8),"",IFERROR(INDEX('věkové kategorie'!$C$3:$C$8,MATCH(C67,'věkové kategorie'!$B$3:$B$8,-1)),""))</f>
        <v>stž</v>
      </c>
      <c r="F67" s="25" t="s">
        <v>274</v>
      </c>
      <c r="G67" s="34" t="s">
        <v>267</v>
      </c>
    </row>
    <row r="68" spans="1:7" x14ac:dyDescent="0.25">
      <c r="A68" s="41">
        <v>67</v>
      </c>
      <c r="B68" s="67" t="s">
        <v>44</v>
      </c>
      <c r="C68" s="65">
        <v>2006</v>
      </c>
      <c r="D68" s="65" t="s">
        <v>268</v>
      </c>
      <c r="E68" s="25" t="str">
        <f>IF(C68&lt;MIN('věkové kategorie'!$A$3:$A$8),"",IFERROR(INDEX('věkové kategorie'!$C$3:$C$8,MATCH(C68,'věkové kategorie'!$B$3:$B$8,-1)),""))</f>
        <v>dor</v>
      </c>
      <c r="F68" s="34" t="s">
        <v>269</v>
      </c>
      <c r="G68" s="34" t="s">
        <v>264</v>
      </c>
    </row>
    <row r="69" spans="1:7" x14ac:dyDescent="0.25">
      <c r="A69" s="41">
        <v>68</v>
      </c>
      <c r="B69" s="56" t="s">
        <v>204</v>
      </c>
      <c r="C69" s="20">
        <v>2008</v>
      </c>
      <c r="D69" s="20" t="s">
        <v>279</v>
      </c>
      <c r="E69" s="25" t="str">
        <f>IF(C69&lt;MIN('věkové kategorie'!$A$3:$A$8),"",IFERROR(INDEX('věkové kategorie'!$C$3:$C$8,MATCH(C69,'věkové kategorie'!$B$3:$B$8,-1)),""))</f>
        <v>stž</v>
      </c>
      <c r="F69" s="25" t="s">
        <v>263</v>
      </c>
      <c r="G69" s="25" t="s">
        <v>267</v>
      </c>
    </row>
    <row r="70" spans="1:7" x14ac:dyDescent="0.25">
      <c r="A70" s="41">
        <v>69</v>
      </c>
      <c r="B70" s="58" t="s">
        <v>210</v>
      </c>
      <c r="C70" s="20">
        <v>2007</v>
      </c>
      <c r="D70" s="20" t="s">
        <v>279</v>
      </c>
      <c r="E70" s="25" t="str">
        <f>IF(C70&lt;MIN('věkové kategorie'!$A$3:$A$8),"",IFERROR(INDEX('věkové kategorie'!$C$3:$C$8,MATCH(C70,'věkové kategorie'!$B$3:$B$8,-1)),""))</f>
        <v>stž</v>
      </c>
      <c r="F70" s="25" t="s">
        <v>263</v>
      </c>
      <c r="G70" s="25" t="s">
        <v>264</v>
      </c>
    </row>
    <row r="71" spans="1:7" x14ac:dyDescent="0.25">
      <c r="A71" s="41">
        <v>70</v>
      </c>
      <c r="B71" s="56" t="s">
        <v>108</v>
      </c>
      <c r="C71" s="20">
        <v>2011</v>
      </c>
      <c r="D71" s="72" t="s">
        <v>279</v>
      </c>
      <c r="E71" s="25" t="str">
        <f>IF(C71&lt;MIN('věkové kategorie'!$A$3:$A$8),"",IFERROR(INDEX('věkové kategorie'!$C$3:$C$8,MATCH(C71,'věkové kategorie'!$B$3:$B$8,-1)),""))</f>
        <v>nmlž</v>
      </c>
      <c r="F71" s="61" t="s">
        <v>263</v>
      </c>
      <c r="G71" s="61" t="s">
        <v>264</v>
      </c>
    </row>
    <row r="72" spans="1:7" x14ac:dyDescent="0.25">
      <c r="A72" s="41">
        <v>71</v>
      </c>
      <c r="B72" s="56" t="s">
        <v>228</v>
      </c>
      <c r="C72" s="20">
        <v>2010</v>
      </c>
      <c r="D72" s="20" t="s">
        <v>295</v>
      </c>
      <c r="E72" s="25" t="str">
        <f>IF(C72&lt;MIN('věkové kategorie'!$A$3:$A$8),"",IFERROR(INDEX('věkové kategorie'!$C$3:$C$8,MATCH(C72,'věkové kategorie'!$B$3:$B$8,-1)),""))</f>
        <v>mlž</v>
      </c>
      <c r="F72" s="25" t="s">
        <v>296</v>
      </c>
      <c r="G72" s="25" t="s">
        <v>267</v>
      </c>
    </row>
    <row r="73" spans="1:7" x14ac:dyDescent="0.25">
      <c r="A73" s="41">
        <v>72</v>
      </c>
      <c r="B73" s="56" t="s">
        <v>205</v>
      </c>
      <c r="C73" s="20">
        <v>2006</v>
      </c>
      <c r="D73" s="20" t="s">
        <v>299</v>
      </c>
      <c r="E73" s="25" t="str">
        <f>IF(C73&lt;MIN('věkové kategorie'!$A$3:$A$8),"",IFERROR(INDEX('věkové kategorie'!$C$3:$C$8,MATCH(C73,'věkové kategorie'!$B$3:$B$8,-1)),""))</f>
        <v>dor</v>
      </c>
      <c r="F73" s="25" t="s">
        <v>300</v>
      </c>
      <c r="G73" s="34" t="s">
        <v>264</v>
      </c>
    </row>
    <row r="74" spans="1:7" x14ac:dyDescent="0.25">
      <c r="A74" s="41">
        <v>73</v>
      </c>
      <c r="B74" s="64" t="s">
        <v>27</v>
      </c>
      <c r="C74" s="65">
        <v>2008</v>
      </c>
      <c r="D74" s="20" t="s">
        <v>273</v>
      </c>
      <c r="E74" s="25" t="str">
        <f>IF(C74&lt;MIN('věkové kategorie'!$A$3:$A$8),"",IFERROR(INDEX('věkové kategorie'!$C$3:$C$8,MATCH(C74,'věkové kategorie'!$B$3:$B$8,-1)),""))</f>
        <v>stž</v>
      </c>
      <c r="F74" s="34" t="s">
        <v>274</v>
      </c>
      <c r="G74" s="34" t="s">
        <v>264</v>
      </c>
    </row>
    <row r="75" spans="1:7" x14ac:dyDescent="0.25">
      <c r="A75" s="41">
        <v>74</v>
      </c>
      <c r="B75" s="64" t="s">
        <v>52</v>
      </c>
      <c r="C75" s="65">
        <v>2006</v>
      </c>
      <c r="D75" s="20" t="s">
        <v>282</v>
      </c>
      <c r="E75" s="25" t="str">
        <f>IF(C75&lt;MIN('věkové kategorie'!$A$3:$A$8),"",IFERROR(INDEX('věkové kategorie'!$C$3:$C$8,MATCH(C75,'věkové kategorie'!$B$3:$B$8,-1)),""))</f>
        <v>dor</v>
      </c>
      <c r="F75" s="34" t="s">
        <v>283</v>
      </c>
      <c r="G75" s="34" t="s">
        <v>264</v>
      </c>
    </row>
    <row r="76" spans="1:7" x14ac:dyDescent="0.25">
      <c r="A76" s="41">
        <v>75</v>
      </c>
      <c r="B76" s="64" t="s">
        <v>63</v>
      </c>
      <c r="C76" s="65">
        <v>2006</v>
      </c>
      <c r="D76" s="20" t="s">
        <v>276</v>
      </c>
      <c r="E76" s="25" t="str">
        <f>IF(C76&lt;MIN('věkové kategorie'!$A$3:$A$8),"",IFERROR(INDEX('věkové kategorie'!$C$3:$C$8,MATCH(C76,'věkové kategorie'!$B$3:$B$8,-1)),""))</f>
        <v>dor</v>
      </c>
      <c r="F76" s="34" t="s">
        <v>277</v>
      </c>
      <c r="G76" s="34" t="s">
        <v>264</v>
      </c>
    </row>
    <row r="77" spans="1:7" x14ac:dyDescent="0.25">
      <c r="A77" s="41">
        <v>76</v>
      </c>
      <c r="B77" s="64" t="s">
        <v>20</v>
      </c>
      <c r="C77" s="65">
        <v>2007</v>
      </c>
      <c r="D77" s="20" t="s">
        <v>279</v>
      </c>
      <c r="E77" s="25" t="str">
        <f>IF(C77&lt;MIN('věkové kategorie'!$A$3:$A$8),"",IFERROR(INDEX('věkové kategorie'!$C$3:$C$8,MATCH(C77,'věkové kategorie'!$B$3:$B$8,-1)),""))</f>
        <v>stž</v>
      </c>
      <c r="F77" s="25" t="s">
        <v>263</v>
      </c>
      <c r="G77" s="34" t="s">
        <v>264</v>
      </c>
    </row>
    <row r="78" spans="1:7" x14ac:dyDescent="0.25">
      <c r="A78" s="41">
        <v>77</v>
      </c>
      <c r="B78" s="58" t="s">
        <v>59</v>
      </c>
      <c r="C78" s="20">
        <v>2009</v>
      </c>
      <c r="D78" s="20" t="s">
        <v>292</v>
      </c>
      <c r="E78" s="25" t="str">
        <f>IF(C78&lt;MIN('věkové kategorie'!$A$3:$A$8),"",IFERROR(INDEX('věkové kategorie'!$C$3:$C$8,MATCH(C78,'věkové kategorie'!$B$3:$B$8,-1)),""))</f>
        <v>mlž</v>
      </c>
      <c r="F78" s="25" t="s">
        <v>293</v>
      </c>
      <c r="G78" s="25" t="s">
        <v>264</v>
      </c>
    </row>
    <row r="79" spans="1:7" x14ac:dyDescent="0.25">
      <c r="A79" s="41">
        <v>78</v>
      </c>
      <c r="B79" s="56" t="s">
        <v>214</v>
      </c>
      <c r="C79" s="20">
        <v>2007</v>
      </c>
      <c r="D79" s="20" t="s">
        <v>292</v>
      </c>
      <c r="E79" s="25" t="str">
        <f>IF(C79&lt;MIN('věkové kategorie'!$A$3:$A$8),"",IFERROR(INDEX('věkové kategorie'!$C$3:$C$8,MATCH(C79,'věkové kategorie'!$B$3:$B$8,-1)),""))</f>
        <v>stž</v>
      </c>
      <c r="F79" s="34" t="s">
        <v>293</v>
      </c>
      <c r="G79" s="25" t="s">
        <v>264</v>
      </c>
    </row>
    <row r="80" spans="1:7" x14ac:dyDescent="0.25">
      <c r="A80" s="41">
        <v>79</v>
      </c>
      <c r="B80" s="60" t="s">
        <v>301</v>
      </c>
      <c r="C80" s="20">
        <v>2007</v>
      </c>
      <c r="D80" s="72" t="s">
        <v>295</v>
      </c>
      <c r="E80" s="25" t="str">
        <f>IF(C80&lt;MIN('věkové kategorie'!$A$3:$A$8),"",IFERROR(INDEX('věkové kategorie'!$C$3:$C$8,MATCH(C80,'věkové kategorie'!$B$3:$B$8,-1)),""))</f>
        <v>stž</v>
      </c>
      <c r="F80" s="61" t="s">
        <v>296</v>
      </c>
      <c r="G80" s="61" t="s">
        <v>264</v>
      </c>
    </row>
    <row r="81" spans="1:7" x14ac:dyDescent="0.25">
      <c r="A81" s="41">
        <v>80</v>
      </c>
      <c r="B81" s="60" t="s">
        <v>302</v>
      </c>
      <c r="C81" s="20">
        <v>2010</v>
      </c>
      <c r="D81" s="72" t="s">
        <v>295</v>
      </c>
      <c r="E81" s="25" t="str">
        <f>IF(C81&lt;MIN('věkové kategorie'!$A$3:$A$8),"",IFERROR(INDEX('věkové kategorie'!$C$3:$C$8,MATCH(C81,'věkové kategorie'!$B$3:$B$8,-1)),""))</f>
        <v>mlž</v>
      </c>
      <c r="F81" s="61" t="s">
        <v>296</v>
      </c>
      <c r="G81" s="61" t="s">
        <v>264</v>
      </c>
    </row>
    <row r="82" spans="1:7" x14ac:dyDescent="0.25">
      <c r="A82" s="41">
        <v>81</v>
      </c>
      <c r="B82" s="56" t="s">
        <v>48</v>
      </c>
      <c r="C82" s="20">
        <v>2007</v>
      </c>
      <c r="D82" s="20" t="s">
        <v>268</v>
      </c>
      <c r="E82" s="25" t="str">
        <f>IF(C82&lt;MIN('věkové kategorie'!$A$3:$A$8),"",IFERROR(INDEX('věkové kategorie'!$C$3:$C$8,MATCH(C82,'věkové kategorie'!$B$3:$B$8,-1)),""))</f>
        <v>stž</v>
      </c>
      <c r="F82" s="25" t="s">
        <v>269</v>
      </c>
      <c r="G82" s="25" t="s">
        <v>264</v>
      </c>
    </row>
    <row r="83" spans="1:7" x14ac:dyDescent="0.25">
      <c r="A83" s="41">
        <v>82</v>
      </c>
      <c r="B83" s="60" t="s">
        <v>303</v>
      </c>
      <c r="C83" s="20">
        <v>2007</v>
      </c>
      <c r="D83" s="20" t="s">
        <v>273</v>
      </c>
      <c r="E83" s="25" t="str">
        <f>IF(C83&lt;MIN('věkové kategorie'!$A$3:$A$8),"",IFERROR(INDEX('věkové kategorie'!$C$3:$C$8,MATCH(C83,'věkové kategorie'!$B$3:$B$8,-1)),""))</f>
        <v>stž</v>
      </c>
      <c r="F83" s="34" t="s">
        <v>274</v>
      </c>
      <c r="G83" s="25" t="s">
        <v>267</v>
      </c>
    </row>
    <row r="84" spans="1:7" x14ac:dyDescent="0.25">
      <c r="A84" s="41">
        <v>83</v>
      </c>
      <c r="B84" s="67" t="s">
        <v>14</v>
      </c>
      <c r="C84" s="65">
        <v>2006</v>
      </c>
      <c r="D84" s="20" t="s">
        <v>292</v>
      </c>
      <c r="E84" s="25" t="str">
        <f>IF(C84&lt;MIN('věkové kategorie'!$A$3:$A$8),"",IFERROR(INDEX('věkové kategorie'!$C$3:$C$8,MATCH(C84,'věkové kategorie'!$B$3:$B$8,-1)),""))</f>
        <v>dor</v>
      </c>
      <c r="F84" s="34" t="s">
        <v>293</v>
      </c>
      <c r="G84" s="34" t="s">
        <v>264</v>
      </c>
    </row>
    <row r="85" spans="1:7" x14ac:dyDescent="0.25">
      <c r="A85" s="41">
        <v>84</v>
      </c>
      <c r="B85" s="64" t="s">
        <v>56</v>
      </c>
      <c r="C85" s="65">
        <v>2007</v>
      </c>
      <c r="D85" s="20" t="s">
        <v>292</v>
      </c>
      <c r="E85" s="25" t="str">
        <f>IF(C85&lt;MIN('věkové kategorie'!$A$3:$A$8),"",IFERROR(INDEX('věkové kategorie'!$C$3:$C$8,MATCH(C85,'věkové kategorie'!$B$3:$B$8,-1)),""))</f>
        <v>stž</v>
      </c>
      <c r="F85" s="34" t="s">
        <v>293</v>
      </c>
      <c r="G85" s="34" t="s">
        <v>264</v>
      </c>
    </row>
    <row r="86" spans="1:7" x14ac:dyDescent="0.25">
      <c r="A86" s="41">
        <v>85</v>
      </c>
      <c r="B86" s="64" t="s">
        <v>304</v>
      </c>
      <c r="C86" s="65">
        <v>2005</v>
      </c>
      <c r="D86" s="65" t="s">
        <v>268</v>
      </c>
      <c r="E86" s="25" t="str">
        <f>IF(C86&lt;MIN('věkové kategorie'!$A$3:$A$8),"",IFERROR(INDEX('věkové kategorie'!$C$3:$C$8,MATCH(C86,'věkové kategorie'!$B$3:$B$8,-1)),""))</f>
        <v>dor</v>
      </c>
      <c r="F86" s="34" t="s">
        <v>269</v>
      </c>
      <c r="G86" s="34" t="s">
        <v>264</v>
      </c>
    </row>
    <row r="87" spans="1:7" x14ac:dyDescent="0.25">
      <c r="A87" s="41">
        <v>86</v>
      </c>
      <c r="B87" s="67" t="s">
        <v>76</v>
      </c>
      <c r="C87" s="65">
        <v>2008</v>
      </c>
      <c r="D87" s="65" t="s">
        <v>273</v>
      </c>
      <c r="E87" s="25" t="str">
        <f>IF(C87&lt;MIN('věkové kategorie'!$A$3:$A$8),"",IFERROR(INDEX('věkové kategorie'!$C$3:$C$8,MATCH(C87,'věkové kategorie'!$B$3:$B$8,-1)),""))</f>
        <v>stž</v>
      </c>
      <c r="F87" s="34" t="s">
        <v>274</v>
      </c>
      <c r="G87" s="34" t="s">
        <v>264</v>
      </c>
    </row>
    <row r="88" spans="1:7" x14ac:dyDescent="0.25">
      <c r="A88" s="41">
        <v>87</v>
      </c>
      <c r="B88" s="66" t="s">
        <v>305</v>
      </c>
      <c r="C88" s="65">
        <v>2004</v>
      </c>
      <c r="D88" s="73" t="s">
        <v>271</v>
      </c>
      <c r="E88" s="25" t="str">
        <f>IF(C88&lt;MIN('věkové kategorie'!$A$3:$A$8),"",IFERROR(INDEX('věkové kategorie'!$C$3:$C$8,MATCH(C88,'věkové kategorie'!$B$3:$B$8,-1)),""))</f>
        <v>jun</v>
      </c>
      <c r="F88" s="71" t="s">
        <v>272</v>
      </c>
      <c r="G88" s="71" t="s">
        <v>264</v>
      </c>
    </row>
    <row r="89" spans="1:7" x14ac:dyDescent="0.25">
      <c r="A89" s="41">
        <v>88</v>
      </c>
      <c r="B89" s="64" t="s">
        <v>69</v>
      </c>
      <c r="C89" s="65">
        <v>2007</v>
      </c>
      <c r="D89" s="65" t="s">
        <v>282</v>
      </c>
      <c r="E89" s="25" t="str">
        <f>IF(C89&lt;MIN('věkové kategorie'!$A$3:$A$8),"",IFERROR(INDEX('věkové kategorie'!$C$3:$C$8,MATCH(C89,'věkové kategorie'!$B$3:$B$8,-1)),""))</f>
        <v>stž</v>
      </c>
      <c r="F89" s="34" t="s">
        <v>283</v>
      </c>
      <c r="G89" s="34" t="s">
        <v>264</v>
      </c>
    </row>
    <row r="90" spans="1:7" x14ac:dyDescent="0.25">
      <c r="A90" s="41">
        <v>89</v>
      </c>
      <c r="B90" s="64" t="s">
        <v>54</v>
      </c>
      <c r="C90" s="65">
        <v>2007</v>
      </c>
      <c r="D90" s="65" t="s">
        <v>282</v>
      </c>
      <c r="E90" s="25" t="str">
        <f>IF(C90&lt;MIN('věkové kategorie'!$A$3:$A$8),"",IFERROR(INDEX('věkové kategorie'!$C$3:$C$8,MATCH(C90,'věkové kategorie'!$B$3:$B$8,-1)),""))</f>
        <v>stž</v>
      </c>
      <c r="F90" s="34" t="s">
        <v>283</v>
      </c>
      <c r="G90" s="34" t="s">
        <v>264</v>
      </c>
    </row>
    <row r="91" spans="1:7" x14ac:dyDescent="0.25">
      <c r="A91" s="41">
        <v>90</v>
      </c>
      <c r="B91" s="64" t="s">
        <v>306</v>
      </c>
      <c r="C91" s="65">
        <v>2005</v>
      </c>
      <c r="D91" s="65" t="s">
        <v>299</v>
      </c>
      <c r="E91" s="25" t="str">
        <f>IF(C91&lt;MIN('věkové kategorie'!$A$3:$A$8),"",IFERROR(INDEX('věkové kategorie'!$C$3:$C$8,MATCH(C91,'věkové kategorie'!$B$3:$B$8,-1)),""))</f>
        <v>dor</v>
      </c>
      <c r="F91" s="34" t="s">
        <v>300</v>
      </c>
      <c r="G91" s="34" t="s">
        <v>264</v>
      </c>
    </row>
    <row r="92" spans="1:7" x14ac:dyDescent="0.25">
      <c r="A92" s="41">
        <v>91</v>
      </c>
      <c r="B92" s="64" t="s">
        <v>95</v>
      </c>
      <c r="C92" s="65">
        <v>2011</v>
      </c>
      <c r="D92" s="65" t="s">
        <v>282</v>
      </c>
      <c r="E92" s="25" t="str">
        <f>IF(C92&lt;MIN('věkové kategorie'!$A$3:$A$8),"",IFERROR(INDEX('věkové kategorie'!$C$3:$C$8,MATCH(C92,'věkové kategorie'!$B$3:$B$8,-1)),""))</f>
        <v>nmlž</v>
      </c>
      <c r="F92" s="34" t="s">
        <v>283</v>
      </c>
      <c r="G92" s="34" t="s">
        <v>264</v>
      </c>
    </row>
    <row r="93" spans="1:7" x14ac:dyDescent="0.25">
      <c r="A93" s="41">
        <v>92</v>
      </c>
      <c r="B93" s="64" t="s">
        <v>10</v>
      </c>
      <c r="C93" s="65">
        <v>2007</v>
      </c>
      <c r="D93" s="65" t="s">
        <v>282</v>
      </c>
      <c r="E93" s="25" t="str">
        <f>IF(C93&lt;MIN('věkové kategorie'!$A$3:$A$8),"",IFERROR(INDEX('věkové kategorie'!$C$3:$C$8,MATCH(C93,'věkové kategorie'!$B$3:$B$8,-1)),""))</f>
        <v>stž</v>
      </c>
      <c r="F93" s="34" t="s">
        <v>283</v>
      </c>
      <c r="G93" s="34" t="s">
        <v>264</v>
      </c>
    </row>
    <row r="94" spans="1:7" x14ac:dyDescent="0.25">
      <c r="A94" s="41">
        <v>93</v>
      </c>
      <c r="B94" s="64" t="s">
        <v>200</v>
      </c>
      <c r="C94" s="65">
        <v>2006</v>
      </c>
      <c r="D94" s="65" t="s">
        <v>273</v>
      </c>
      <c r="E94" s="25" t="str">
        <f>IF(C94&lt;MIN('věkové kategorie'!$A$3:$A$8),"",IFERROR(INDEX('věkové kategorie'!$C$3:$C$8,MATCH(C94,'věkové kategorie'!$B$3:$B$8,-1)),""))</f>
        <v>dor</v>
      </c>
      <c r="F94" s="34" t="s">
        <v>274</v>
      </c>
      <c r="G94" s="34" t="s">
        <v>264</v>
      </c>
    </row>
    <row r="95" spans="1:7" x14ac:dyDescent="0.25">
      <c r="A95" s="41">
        <v>94</v>
      </c>
      <c r="B95" s="64" t="s">
        <v>31</v>
      </c>
      <c r="C95" s="65">
        <v>2007</v>
      </c>
      <c r="D95" s="65" t="s">
        <v>268</v>
      </c>
      <c r="E95" s="25" t="str">
        <f>IF(C95&lt;MIN('věkové kategorie'!$A$3:$A$8),"",IFERROR(INDEX('věkové kategorie'!$C$3:$C$8,MATCH(C95,'věkové kategorie'!$B$3:$B$8,-1)),""))</f>
        <v>stž</v>
      </c>
      <c r="F95" s="34" t="s">
        <v>269</v>
      </c>
      <c r="G95" s="34" t="s">
        <v>264</v>
      </c>
    </row>
    <row r="96" spans="1:7" x14ac:dyDescent="0.25">
      <c r="A96" s="41">
        <v>95</v>
      </c>
      <c r="B96" s="64" t="s">
        <v>208</v>
      </c>
      <c r="C96" s="65">
        <v>2007</v>
      </c>
      <c r="D96" s="65" t="s">
        <v>279</v>
      </c>
      <c r="E96" s="25" t="str">
        <f>IF(C96&lt;MIN('věkové kategorie'!$A$3:$A$8),"",IFERROR(INDEX('věkové kategorie'!$C$3:$C$8,MATCH(C96,'věkové kategorie'!$B$3:$B$8,-1)),""))</f>
        <v>stž</v>
      </c>
      <c r="F96" s="34" t="s">
        <v>263</v>
      </c>
      <c r="G96" s="34" t="s">
        <v>264</v>
      </c>
    </row>
    <row r="97" spans="1:7" x14ac:dyDescent="0.25">
      <c r="A97" s="41">
        <v>96</v>
      </c>
      <c r="B97" s="64" t="s">
        <v>16</v>
      </c>
      <c r="C97" s="65">
        <v>2006</v>
      </c>
      <c r="D97" s="65" t="s">
        <v>268</v>
      </c>
      <c r="E97" s="25" t="str">
        <f>IF(C97&lt;MIN('věkové kategorie'!$A$3:$A$8),"",IFERROR(INDEX('věkové kategorie'!$C$3:$C$8,MATCH(C97,'věkové kategorie'!$B$3:$B$8,-1)),""))</f>
        <v>dor</v>
      </c>
      <c r="F97" s="34" t="s">
        <v>269</v>
      </c>
      <c r="G97" s="34" t="s">
        <v>264</v>
      </c>
    </row>
    <row r="98" spans="1:7" x14ac:dyDescent="0.25">
      <c r="A98" s="41">
        <v>97</v>
      </c>
      <c r="B98" s="64" t="s">
        <v>181</v>
      </c>
      <c r="C98" s="65">
        <v>2004</v>
      </c>
      <c r="D98" s="65" t="s">
        <v>282</v>
      </c>
      <c r="E98" s="25" t="str">
        <f>IF(C98&lt;MIN('věkové kategorie'!$A$3:$A$8),"",IFERROR(INDEX('věkové kategorie'!$C$3:$C$8,MATCH(C98,'věkové kategorie'!$B$3:$B$8,-1)),""))</f>
        <v>jun</v>
      </c>
      <c r="F98" s="34" t="s">
        <v>283</v>
      </c>
      <c r="G98" s="34" t="s">
        <v>264</v>
      </c>
    </row>
    <row r="99" spans="1:7" x14ac:dyDescent="0.25">
      <c r="A99" s="41">
        <v>98</v>
      </c>
      <c r="B99" s="64" t="s">
        <v>193</v>
      </c>
      <c r="C99" s="65">
        <v>2005</v>
      </c>
      <c r="D99" s="65" t="s">
        <v>299</v>
      </c>
      <c r="E99" s="25" t="str">
        <f>IF(C99&lt;MIN('věkové kategorie'!$A$3:$A$8),"",IFERROR(INDEX('věkové kategorie'!$C$3:$C$8,MATCH(C99,'věkové kategorie'!$B$3:$B$8,-1)),""))</f>
        <v>dor</v>
      </c>
      <c r="F99" s="34" t="s">
        <v>300</v>
      </c>
      <c r="G99" s="34" t="s">
        <v>264</v>
      </c>
    </row>
    <row r="100" spans="1:7" x14ac:dyDescent="0.25">
      <c r="A100" s="41">
        <v>99</v>
      </c>
      <c r="B100" s="67" t="s">
        <v>78</v>
      </c>
      <c r="C100" s="65">
        <v>2009</v>
      </c>
      <c r="D100" s="65" t="s">
        <v>273</v>
      </c>
      <c r="E100" s="25" t="str">
        <f>IF(C100&lt;MIN('věkové kategorie'!$A$3:$A$8),"",IFERROR(INDEX('věkové kategorie'!$C$3:$C$8,MATCH(C100,'věkové kategorie'!$B$3:$B$8,-1)),""))</f>
        <v>mlž</v>
      </c>
      <c r="F100" s="34" t="s">
        <v>274</v>
      </c>
      <c r="G100" s="34" t="s">
        <v>264</v>
      </c>
    </row>
    <row r="101" spans="1:7" x14ac:dyDescent="0.25">
      <c r="A101" s="41">
        <v>100</v>
      </c>
      <c r="B101" s="64" t="s">
        <v>106</v>
      </c>
      <c r="C101" s="65">
        <v>2009</v>
      </c>
      <c r="D101" s="73" t="s">
        <v>282</v>
      </c>
      <c r="E101" s="25" t="str">
        <f>IF(C101&lt;MIN('věkové kategorie'!$A$3:$A$8),"",IFERROR(INDEX('věkové kategorie'!$C$3:$C$8,MATCH(C101,'věkové kategorie'!$B$3:$B$8,-1)),""))</f>
        <v>mlž</v>
      </c>
      <c r="F101" s="71" t="s">
        <v>283</v>
      </c>
      <c r="G101" s="71" t="s">
        <v>264</v>
      </c>
    </row>
    <row r="102" spans="1:7" x14ac:dyDescent="0.25">
      <c r="A102" s="41">
        <v>101</v>
      </c>
      <c r="B102" s="67" t="s">
        <v>41</v>
      </c>
      <c r="C102" s="65">
        <v>2006</v>
      </c>
      <c r="D102" s="65" t="s">
        <v>282</v>
      </c>
      <c r="E102" s="25" t="str">
        <f>IF(C102&lt;MIN('věkové kategorie'!$A$3:$A$8),"",IFERROR(INDEX('věkové kategorie'!$C$3:$C$8,MATCH(C102,'věkové kategorie'!$B$3:$B$8,-1)),""))</f>
        <v>dor</v>
      </c>
      <c r="F102" s="34" t="s">
        <v>283</v>
      </c>
      <c r="G102" s="34" t="s">
        <v>264</v>
      </c>
    </row>
    <row r="103" spans="1:7" x14ac:dyDescent="0.25">
      <c r="A103" s="41">
        <v>102</v>
      </c>
      <c r="B103" s="67" t="s">
        <v>209</v>
      </c>
      <c r="C103" s="65">
        <v>2008</v>
      </c>
      <c r="D103" s="65" t="s">
        <v>279</v>
      </c>
      <c r="E103" s="25" t="str">
        <f>IF(C103&lt;MIN('věkové kategorie'!$A$3:$A$8),"",IFERROR(INDEX('věkové kategorie'!$C$3:$C$8,MATCH(C103,'věkové kategorie'!$B$3:$B$8,-1)),""))</f>
        <v>stž</v>
      </c>
      <c r="F103" s="34" t="s">
        <v>263</v>
      </c>
      <c r="G103" s="34" t="s">
        <v>267</v>
      </c>
    </row>
    <row r="104" spans="1:7" x14ac:dyDescent="0.25">
      <c r="A104" s="41">
        <v>103</v>
      </c>
      <c r="B104" s="64" t="s">
        <v>196</v>
      </c>
      <c r="C104" s="65">
        <v>2003</v>
      </c>
      <c r="D104" s="65" t="s">
        <v>292</v>
      </c>
      <c r="E104" s="25" t="str">
        <f>IF(C104&lt;MIN('věkové kategorie'!$A$3:$A$8),"",IFERROR(INDEX('věkové kategorie'!$C$3:$C$8,MATCH(C104,'věkové kategorie'!$B$3:$B$8,-1)),""))</f>
        <v>jun</v>
      </c>
      <c r="F104" s="34" t="s">
        <v>293</v>
      </c>
      <c r="G104" s="34" t="s">
        <v>267</v>
      </c>
    </row>
    <row r="105" spans="1:7" x14ac:dyDescent="0.25">
      <c r="A105" s="41">
        <v>104</v>
      </c>
      <c r="B105" s="64" t="s">
        <v>327</v>
      </c>
      <c r="C105" s="65">
        <v>2010</v>
      </c>
      <c r="D105" s="65" t="s">
        <v>276</v>
      </c>
      <c r="E105" s="25" t="str">
        <f>IF(C105&lt;MIN('věkové kategorie'!$A$3:$A$8),"",IFERROR(INDEX('věkové kategorie'!$C$3:$C$8,MATCH(C105,'věkové kategorie'!$B$3:$B$8,-1)),""))</f>
        <v>mlž</v>
      </c>
      <c r="F105" s="34" t="s">
        <v>277</v>
      </c>
      <c r="G105" s="34" t="s">
        <v>267</v>
      </c>
    </row>
    <row r="106" spans="1:7" x14ac:dyDescent="0.25">
      <c r="A106" s="41">
        <v>105</v>
      </c>
      <c r="B106" s="56" t="s">
        <v>97</v>
      </c>
      <c r="C106" s="65">
        <v>2005</v>
      </c>
      <c r="D106" s="65" t="s">
        <v>268</v>
      </c>
      <c r="E106" s="25" t="str">
        <f>IF(C106&lt;MIN('věkové kategorie'!$A$3:$A$8),"",IFERROR(INDEX('věkové kategorie'!$C$3:$C$8,MATCH(C106,'věkové kategorie'!$B$3:$B$8,-1)),""))</f>
        <v>dor</v>
      </c>
      <c r="F106" s="34" t="s">
        <v>269</v>
      </c>
      <c r="G106" s="34" t="s">
        <v>264</v>
      </c>
    </row>
    <row r="107" spans="1:7" x14ac:dyDescent="0.25">
      <c r="A107" s="41">
        <v>106</v>
      </c>
      <c r="B107" s="56" t="s">
        <v>218</v>
      </c>
      <c r="C107" s="65">
        <v>2005</v>
      </c>
      <c r="D107" s="65" t="s">
        <v>262</v>
      </c>
      <c r="E107" s="25" t="str">
        <f>IF(C107&lt;MIN('věkové kategorie'!$A$3:$A$8),"",IFERROR(INDEX('věkové kategorie'!$C$3:$C$8,MATCH(C107,'věkové kategorie'!$B$3:$B$8,-1)),""))</f>
        <v>dor</v>
      </c>
      <c r="F107" s="34" t="s">
        <v>263</v>
      </c>
      <c r="G107" s="34" t="s">
        <v>267</v>
      </c>
    </row>
    <row r="108" spans="1:7" x14ac:dyDescent="0.25">
      <c r="A108" s="41">
        <v>107</v>
      </c>
      <c r="B108" s="56" t="s">
        <v>199</v>
      </c>
      <c r="C108" s="65">
        <v>2004</v>
      </c>
      <c r="D108" s="65" t="s">
        <v>292</v>
      </c>
      <c r="E108" s="25" t="str">
        <f>IF(C108&lt;MIN('věkové kategorie'!$A$3:$A$8),"",IFERROR(INDEX('věkové kategorie'!$C$3:$C$8,MATCH(C108,'věkové kategorie'!$B$3:$B$8,-1)),""))</f>
        <v>jun</v>
      </c>
      <c r="F108" s="34" t="s">
        <v>293</v>
      </c>
      <c r="G108" s="34" t="s">
        <v>267</v>
      </c>
    </row>
    <row r="109" spans="1:7" x14ac:dyDescent="0.25">
      <c r="A109" s="41">
        <v>108</v>
      </c>
      <c r="B109" s="56" t="s">
        <v>195</v>
      </c>
      <c r="C109" s="65">
        <v>2005</v>
      </c>
      <c r="D109" s="65" t="s">
        <v>292</v>
      </c>
      <c r="E109" s="25" t="str">
        <f>IF(C109&lt;MIN('věkové kategorie'!$A$3:$A$8),"",IFERROR(INDEX('věkové kategorie'!$C$3:$C$8,MATCH(C109,'věkové kategorie'!$B$3:$B$8,-1)),""))</f>
        <v>dor</v>
      </c>
      <c r="F109" s="34" t="s">
        <v>293</v>
      </c>
      <c r="G109" s="34" t="s">
        <v>267</v>
      </c>
    </row>
    <row r="110" spans="1:7" x14ac:dyDescent="0.25">
      <c r="A110" s="41">
        <v>109</v>
      </c>
      <c r="B110" s="56"/>
      <c r="C110" s="65"/>
      <c r="D110" s="65"/>
      <c r="E110" s="25" t="str">
        <f>IF(C110&lt;MIN('věkové kategorie'!$A$3:$A$8),"",IFERROR(INDEX('věkové kategorie'!$C$3:$C$8,MATCH(C110,'věkové kategorie'!$B$3:$B$8,-1)),""))</f>
        <v/>
      </c>
      <c r="F110" s="34"/>
      <c r="G110" s="34"/>
    </row>
    <row r="111" spans="1:7" x14ac:dyDescent="0.25">
      <c r="A111" s="41">
        <v>110</v>
      </c>
      <c r="B111" s="56"/>
      <c r="C111" s="65"/>
      <c r="D111" s="65"/>
      <c r="E111" s="25" t="str">
        <f>IF(C111&lt;MIN('věkové kategorie'!$A$3:$A$8),"",IFERROR(INDEX('věkové kategorie'!$C$3:$C$8,MATCH(C111,'věkové kategorie'!$B$3:$B$8,-1)),""))</f>
        <v/>
      </c>
      <c r="F111" s="34"/>
      <c r="G111" s="34"/>
    </row>
    <row r="112" spans="1:7" x14ac:dyDescent="0.25">
      <c r="A112" s="41">
        <v>111</v>
      </c>
      <c r="B112" s="56"/>
      <c r="C112" s="65"/>
      <c r="D112" s="65"/>
      <c r="E112" s="25" t="str">
        <f>IF(C112&lt;MIN('věkové kategorie'!$A$3:$A$8),"",IFERROR(INDEX('věkové kategorie'!$C$3:$C$8,MATCH(C112,'věkové kategorie'!$B$3:$B$8,-1)),""))</f>
        <v/>
      </c>
      <c r="F112" s="34"/>
      <c r="G112" s="34"/>
    </row>
    <row r="113" spans="1:7" x14ac:dyDescent="0.25">
      <c r="A113" s="41">
        <v>112</v>
      </c>
      <c r="B113" s="56"/>
      <c r="C113" s="65"/>
      <c r="D113" s="65"/>
      <c r="E113" s="25" t="str">
        <f>IF(C113&lt;MIN('věkové kategorie'!$A$3:$A$8),"",IFERROR(INDEX('věkové kategorie'!$C$3:$C$8,MATCH(C113,'věkové kategorie'!$B$3:$B$8,-1)),""))</f>
        <v/>
      </c>
      <c r="F113" s="34"/>
      <c r="G113" s="34"/>
    </row>
    <row r="114" spans="1:7" x14ac:dyDescent="0.25">
      <c r="A114" s="41">
        <v>113</v>
      </c>
      <c r="B114" s="56"/>
      <c r="C114" s="65"/>
      <c r="D114" s="65"/>
      <c r="E114" s="25" t="str">
        <f>IF(C114&lt;MIN('věkové kategorie'!$A$3:$A$8),"",IFERROR(INDEX('věkové kategorie'!$C$3:$C$8,MATCH(C114,'věkové kategorie'!$B$3:$B$8,-1)),""))</f>
        <v/>
      </c>
      <c r="F114" s="34"/>
      <c r="G114" s="34"/>
    </row>
    <row r="115" spans="1:7" x14ac:dyDescent="0.25">
      <c r="A115" s="41">
        <v>114</v>
      </c>
      <c r="B115" s="56"/>
      <c r="C115" s="65"/>
      <c r="D115" s="65"/>
      <c r="E115" s="25" t="str">
        <f>IF(C115&lt;MIN('věkové kategorie'!$A$3:$A$8),"",IFERROR(INDEX('věkové kategorie'!$C$3:$C$8,MATCH(C115,'věkové kategorie'!$B$3:$B$8,-1)),""))</f>
        <v/>
      </c>
      <c r="F115" s="34"/>
      <c r="G115" s="34"/>
    </row>
    <row r="116" spans="1:7" x14ac:dyDescent="0.25">
      <c r="A116" s="41">
        <v>115</v>
      </c>
      <c r="B116" s="56"/>
      <c r="C116" s="65"/>
      <c r="D116" s="65"/>
      <c r="E116" s="25" t="str">
        <f>IF(C116&lt;MIN('věkové kategorie'!$A$3:$A$8),"",IFERROR(INDEX('věkové kategorie'!$C$3:$C$8,MATCH(C116,'věkové kategorie'!$B$3:$B$8,-1)),""))</f>
        <v/>
      </c>
      <c r="F116" s="34"/>
      <c r="G116" s="34"/>
    </row>
    <row r="117" spans="1:7" x14ac:dyDescent="0.25">
      <c r="A117" s="41">
        <v>116</v>
      </c>
      <c r="B117" s="56"/>
      <c r="C117" s="65"/>
      <c r="D117" s="65"/>
      <c r="E117" s="25" t="str">
        <f>IF(C117&lt;MIN('věkové kategorie'!$A$3:$A$8),"",IFERROR(INDEX('věkové kategorie'!$C$3:$C$8,MATCH(C117,'věkové kategorie'!$B$3:$B$8,-1)),""))</f>
        <v/>
      </c>
      <c r="F117" s="34"/>
      <c r="G117" s="34"/>
    </row>
    <row r="118" spans="1:7" x14ac:dyDescent="0.25">
      <c r="A118" s="41">
        <v>117</v>
      </c>
      <c r="B118" s="56"/>
      <c r="C118" s="65"/>
      <c r="D118" s="65"/>
      <c r="E118" s="25" t="str">
        <f>IF(C118&lt;MIN('věkové kategorie'!$A$3:$A$8),"",IFERROR(INDEX('věkové kategorie'!$C$3:$C$8,MATCH(C118,'věkové kategorie'!$B$3:$B$8,-1)),""))</f>
        <v/>
      </c>
      <c r="F118" s="34"/>
      <c r="G118" s="34"/>
    </row>
    <row r="119" spans="1:7" x14ac:dyDescent="0.25">
      <c r="A119" s="41">
        <v>118</v>
      </c>
      <c r="B119" s="56"/>
      <c r="C119" s="65"/>
      <c r="D119" s="65"/>
      <c r="E119" s="25" t="str">
        <f>IF(C119&lt;MIN('věkové kategorie'!$A$3:$A$8),"",IFERROR(INDEX('věkové kategorie'!$C$3:$C$8,MATCH(C119,'věkové kategorie'!$B$3:$B$8,-1)),""))</f>
        <v/>
      </c>
      <c r="F119" s="34"/>
      <c r="G119" s="34"/>
    </row>
    <row r="120" spans="1:7" x14ac:dyDescent="0.25">
      <c r="A120" s="41">
        <v>119</v>
      </c>
      <c r="B120" s="56"/>
      <c r="C120" s="65"/>
      <c r="D120" s="65"/>
      <c r="E120" s="25" t="str">
        <f>IF(C120&lt;MIN('věkové kategorie'!$A$3:$A$8),"",IFERROR(INDEX('věkové kategorie'!$C$3:$C$8,MATCH(C120,'věkové kategorie'!$B$3:$B$8,-1)),""))</f>
        <v/>
      </c>
      <c r="F120" s="34"/>
      <c r="G120" s="34"/>
    </row>
    <row r="121" spans="1:7" x14ac:dyDescent="0.25">
      <c r="A121" s="41">
        <v>120</v>
      </c>
      <c r="B121" s="56"/>
      <c r="C121" s="65"/>
      <c r="D121" s="65"/>
      <c r="E121" s="25" t="str">
        <f>IF(C121&lt;MIN('věkové kategorie'!$A$3:$A$8),"",IFERROR(INDEX('věkové kategorie'!$C$3:$C$8,MATCH(C121,'věkové kategorie'!$B$3:$B$8,-1)),""))</f>
        <v/>
      </c>
      <c r="F121" s="34"/>
      <c r="G121" s="34"/>
    </row>
    <row r="122" spans="1:7" x14ac:dyDescent="0.25">
      <c r="B122" s="68" t="s">
        <v>103</v>
      </c>
      <c r="C122" s="69" t="s">
        <v>307</v>
      </c>
      <c r="D122" s="69" t="s">
        <v>308</v>
      </c>
      <c r="E122" s="70" t="s">
        <v>309</v>
      </c>
      <c r="F122" s="70" t="s">
        <v>310</v>
      </c>
      <c r="G122" s="41"/>
    </row>
  </sheetData>
  <protectedRanges>
    <protectedRange sqref="B87:B100" name="seznam_1"/>
    <protectedRange sqref="C87:C100" name="seznam_2"/>
    <protectedRange sqref="G87:G100" name="seznam_3"/>
    <protectedRange sqref="D87:D100" name="seznam_4"/>
    <protectedRange sqref="F87:F100" name="seznam_6"/>
  </protectedRanges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DCA7C6B2-2B68-4233-8F45-3B11176959B1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8" operator="equal" id="{D093F6F6-24FB-4EC1-AB68-1FB1EDC6FDC1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9" operator="equal" id="{93E6EE67-B264-45E6-8356-759976474505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10" operator="equal" id="{7C94057D-2E5B-481C-925E-A77A844E9B95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11" operator="equal" id="{EA473023-DA42-4004-884D-DFD42DE42DFD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12" operator="equal" id="{03860BC2-6495-4032-BEC4-FFF5E567B8C6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E2:E121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F4F4A-AB93-4429-ABCB-81D44C663189}">
  <dimension ref="A1:I8"/>
  <sheetViews>
    <sheetView workbookViewId="0">
      <selection activeCell="I3" sqref="I3"/>
    </sheetView>
  </sheetViews>
  <sheetFormatPr defaultRowHeight="15" x14ac:dyDescent="0.25"/>
  <sheetData>
    <row r="1" spans="1:9" ht="15.75" x14ac:dyDescent="0.25">
      <c r="A1" s="116" t="s">
        <v>240</v>
      </c>
      <c r="B1" s="116"/>
      <c r="C1" s="116"/>
      <c r="D1" s="116"/>
    </row>
    <row r="2" spans="1:9" x14ac:dyDescent="0.25">
      <c r="A2" s="53" t="s">
        <v>311</v>
      </c>
      <c r="B2" s="53" t="s">
        <v>312</v>
      </c>
      <c r="C2" s="18" t="s">
        <v>313</v>
      </c>
      <c r="D2" s="18" t="s">
        <v>314</v>
      </c>
    </row>
    <row r="3" spans="1:9" x14ac:dyDescent="0.25">
      <c r="A3" s="18">
        <v>2011</v>
      </c>
      <c r="B3" s="18">
        <v>2021</v>
      </c>
      <c r="C3" s="29" t="s">
        <v>247</v>
      </c>
      <c r="D3" s="18" t="s">
        <v>246</v>
      </c>
      <c r="G3">
        <v>2021</v>
      </c>
      <c r="I3" t="str">
        <f>IF(G3&lt;MIN($A$3:$A$8),"",IFERROR(INDEX($C$3:$C$8,MATCH(G3,$B$3:$B$8,-1)),""))</f>
        <v>nmlž</v>
      </c>
    </row>
    <row r="4" spans="1:9" x14ac:dyDescent="0.25">
      <c r="A4" s="18">
        <v>2009</v>
      </c>
      <c r="B4" s="18">
        <v>2010</v>
      </c>
      <c r="C4" s="28" t="s">
        <v>249</v>
      </c>
      <c r="D4" s="18" t="s">
        <v>248</v>
      </c>
    </row>
    <row r="5" spans="1:9" x14ac:dyDescent="0.25">
      <c r="A5" s="18">
        <v>2007</v>
      </c>
      <c r="B5" s="18">
        <v>2008</v>
      </c>
      <c r="C5" s="27" t="s">
        <v>251</v>
      </c>
      <c r="D5" s="18" t="s">
        <v>250</v>
      </c>
    </row>
    <row r="6" spans="1:9" x14ac:dyDescent="0.25">
      <c r="A6" s="18">
        <v>2005</v>
      </c>
      <c r="B6" s="18">
        <v>2006</v>
      </c>
      <c r="C6" s="26" t="s">
        <v>253</v>
      </c>
      <c r="D6" s="18" t="s">
        <v>252</v>
      </c>
    </row>
    <row r="7" spans="1:9" x14ac:dyDescent="0.25">
      <c r="A7" s="18">
        <v>2003</v>
      </c>
      <c r="B7" s="18">
        <v>2004</v>
      </c>
      <c r="C7" s="50" t="s">
        <v>255</v>
      </c>
      <c r="D7" s="18" t="s">
        <v>254</v>
      </c>
    </row>
    <row r="8" spans="1:9" x14ac:dyDescent="0.25">
      <c r="A8" s="18">
        <v>2001</v>
      </c>
      <c r="B8" s="18">
        <v>2002</v>
      </c>
      <c r="C8" s="55" t="s">
        <v>315</v>
      </c>
      <c r="D8" s="18" t="s">
        <v>316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00B28-9B0F-44B3-B57C-F2A2A6E668C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F320E-BAEF-425B-A537-1429FED8E4BD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0"/>
  <sheetViews>
    <sheetView workbookViewId="0">
      <selection sqref="A1:F2"/>
    </sheetView>
  </sheetViews>
  <sheetFormatPr defaultRowHeight="15" x14ac:dyDescent="0.2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 x14ac:dyDescent="0.25">
      <c r="A1" s="104" t="s">
        <v>0</v>
      </c>
      <c r="B1" s="105"/>
      <c r="C1" s="105"/>
      <c r="D1" s="105"/>
      <c r="E1" s="105"/>
      <c r="F1" s="106"/>
      <c r="G1" s="16"/>
    </row>
    <row r="2" spans="1:7" ht="14.45" customHeight="1" x14ac:dyDescent="0.25">
      <c r="A2" s="107"/>
      <c r="B2" s="108"/>
      <c r="C2" s="108"/>
      <c r="D2" s="108"/>
      <c r="E2" s="108"/>
      <c r="F2" s="109"/>
      <c r="G2" s="16"/>
    </row>
    <row r="3" spans="1:7" ht="14.45" customHeight="1" x14ac:dyDescent="0.25">
      <c r="A3" s="110" t="s">
        <v>90</v>
      </c>
      <c r="B3" s="111"/>
      <c r="C3" s="111"/>
      <c r="D3" s="111"/>
      <c r="E3" s="111"/>
      <c r="F3" s="112"/>
      <c r="G3" s="17"/>
    </row>
    <row r="4" spans="1:7" ht="14.45" customHeight="1" x14ac:dyDescent="0.25">
      <c r="A4" s="113"/>
      <c r="B4" s="114"/>
      <c r="C4" s="114"/>
      <c r="D4" s="114"/>
      <c r="E4" s="114"/>
      <c r="F4" s="115"/>
      <c r="G4" s="17"/>
    </row>
    <row r="5" spans="1:7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 x14ac:dyDescent="0.25">
      <c r="A6" s="36"/>
      <c r="B6" s="35" t="s">
        <v>8</v>
      </c>
      <c r="C6" s="36"/>
      <c r="D6" s="36"/>
      <c r="E6" s="36"/>
      <c r="F6" s="36"/>
      <c r="G6" s="1"/>
    </row>
    <row r="7" spans="1:7" x14ac:dyDescent="0.25">
      <c r="A7" s="4" t="s">
        <v>9</v>
      </c>
      <c r="B7" s="51" t="s">
        <v>10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stž</v>
      </c>
      <c r="F7" s="4">
        <v>1000</v>
      </c>
      <c r="G7" s="1"/>
    </row>
    <row r="8" spans="1:7" x14ac:dyDescent="0.25">
      <c r="A8" s="4" t="s">
        <v>11</v>
      </c>
      <c r="B8" s="51" t="s">
        <v>91</v>
      </c>
      <c r="C8" s="4" t="str">
        <f>IFERROR(VLOOKUP($B8,'seznam hráčů'!$B:$E,MATCH('seznam hráčů'!D$1,'seznam hráčů'!$B$1:$E$1,0),FALSE),"")</f>
        <v>TJ Záluží</v>
      </c>
      <c r="D8" s="4">
        <f>IFERROR(VLOOKUP($B8,'seznam hráčů'!$B:$E,MATCH('seznam hráčů'!C$1,'seznam hráčů'!$B$1:$E$1,0),FALSE),"")</f>
        <v>2010</v>
      </c>
      <c r="E8" s="4" t="str">
        <f>IFERROR(VLOOKUP($B8,'seznam hráčů'!$B:$E,MATCH('seznam hráčů'!E$1,'seznam hráčů'!$B$1:$E$1,0),FALSE),"")</f>
        <v>mlž</v>
      </c>
      <c r="F8" s="4">
        <v>970</v>
      </c>
      <c r="G8" s="1"/>
    </row>
    <row r="9" spans="1:7" x14ac:dyDescent="0.25">
      <c r="A9" s="4" t="s">
        <v>13</v>
      </c>
      <c r="B9" s="51" t="s">
        <v>18</v>
      </c>
      <c r="C9" s="4" t="str">
        <f>IFERROR(VLOOKUP($B9,'seznam hráčů'!$B:$E,MATCH('seznam hráčů'!D$1,'seznam hráčů'!$B$1:$E$1,0),FALSE),"")</f>
        <v>TJ Olešná</v>
      </c>
      <c r="D9" s="4">
        <f>IFERROR(VLOOKUP($B9,'seznam hráčů'!$B:$E,MATCH('seznam hráčů'!C$1,'seznam hráčů'!$B$1:$E$1,0),FALSE),"")</f>
        <v>2008</v>
      </c>
      <c r="E9" s="4" t="str">
        <f>IFERROR(VLOOKUP($B9,'seznam hráčů'!$B:$E,MATCH('seznam hráčů'!E$1,'seznam hráčů'!$B$1:$E$1,0),FALSE),"")</f>
        <v>stž</v>
      </c>
      <c r="F9" s="4">
        <v>940</v>
      </c>
      <c r="G9" s="1"/>
    </row>
    <row r="10" spans="1:7" x14ac:dyDescent="0.25">
      <c r="A10" s="4" t="s">
        <v>15</v>
      </c>
      <c r="B10" s="51" t="s">
        <v>29</v>
      </c>
      <c r="C10" s="4" t="str">
        <f>IFERROR(VLOOKUP($B10,'seznam hráčů'!$B:$E,MATCH('seznam hráčů'!D$1,'seznam hráčů'!$B$1:$E$1,0),FALSE),"")</f>
        <v>T. J. Sokol Hudlice</v>
      </c>
      <c r="D10" s="4">
        <f>IFERROR(VLOOKUP($B10,'seznam hráčů'!$B:$E,MATCH('seznam hráčů'!C$1,'seznam hráčů'!$B$1:$E$1,0),FALSE),"")</f>
        <v>2006</v>
      </c>
      <c r="E10" s="4" t="str">
        <f>IFERROR(VLOOKUP($B10,'seznam hráčů'!$B:$E,MATCH('seznam hráčů'!E$1,'seznam hráčů'!$B$1:$E$1,0),FALSE),"")</f>
        <v>dor</v>
      </c>
      <c r="F10" s="4">
        <v>910</v>
      </c>
      <c r="G10" s="1"/>
    </row>
    <row r="11" spans="1:7" x14ac:dyDescent="0.25">
      <c r="A11" s="4" t="s">
        <v>17</v>
      </c>
      <c r="B11" s="51" t="s">
        <v>27</v>
      </c>
      <c r="C11" s="4" t="str">
        <f>IFERROR(VLOOKUP($B11,'seznam hráčů'!$B:$E,MATCH('seznam hráčů'!D$1,'seznam hráčů'!$B$1:$E$1,0),FALSE),"")</f>
        <v>T. J. Sokol Králův Dvůr</v>
      </c>
      <c r="D11" s="4">
        <f>IFERROR(VLOOKUP($B11,'seznam hráčů'!$B:$E,MATCH('seznam hráčů'!C$1,'seznam hráčů'!$B$1:$E$1,0),FALSE),"")</f>
        <v>2008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 x14ac:dyDescent="0.25">
      <c r="A12" s="4" t="s">
        <v>19</v>
      </c>
      <c r="B12" s="51" t="s">
        <v>16</v>
      </c>
      <c r="C12" s="4" t="str">
        <f>IFERROR(VLOOKUP($B12,'seznam hráčů'!$B:$E,MATCH('seznam hráčů'!D$1,'seznam hráčů'!$B$1:$E$1,0),FALSE),"")</f>
        <v>T. J. Sokol Žebrák</v>
      </c>
      <c r="D12" s="4">
        <f>IFERROR(VLOOKUP($B12,'seznam hráčů'!$B:$E,MATCH('seznam hráčů'!C$1,'seznam hráčů'!$B$1:$E$1,0),FALSE),"")</f>
        <v>2006</v>
      </c>
      <c r="E12" s="4" t="str">
        <f>IFERROR(VLOOKUP($B12,'seznam hráčů'!$B:$E,MATCH('seznam hráčů'!E$1,'seznam hráčů'!$B$1:$E$1,0),FALSE),"")</f>
        <v>dor</v>
      </c>
      <c r="F12" s="4">
        <v>850</v>
      </c>
      <c r="G12" s="1"/>
    </row>
    <row r="13" spans="1:7" x14ac:dyDescent="0.25">
      <c r="A13" s="4" t="s">
        <v>21</v>
      </c>
      <c r="B13" s="51" t="s">
        <v>14</v>
      </c>
      <c r="C13" s="4" t="str">
        <f>IFERROR(VLOOKUP($B13,'seznam hráčů'!$B:$E,MATCH('seznam hráčů'!D$1,'seznam hráčů'!$B$1:$E$1,0),FALSE),"")</f>
        <v>T. J. Sokol Hudlice</v>
      </c>
      <c r="D13" s="4">
        <f>IFERROR(VLOOKUP($B13,'seznam hráčů'!$B:$E,MATCH('seznam hráčů'!C$1,'seznam hráčů'!$B$1:$E$1,0),FALSE),"")</f>
        <v>2006</v>
      </c>
      <c r="E13" s="4" t="str">
        <f>IFERROR(VLOOKUP($B13,'seznam hráčů'!$B:$E,MATCH('seznam hráčů'!E$1,'seznam hráčů'!$B$1:$E$1,0),FALSE),"")</f>
        <v>dor</v>
      </c>
      <c r="F13" s="4">
        <v>820</v>
      </c>
      <c r="G13" s="1"/>
    </row>
    <row r="14" spans="1:7" x14ac:dyDescent="0.25">
      <c r="A14" s="4" t="s">
        <v>23</v>
      </c>
      <c r="B14" s="51" t="s">
        <v>20</v>
      </c>
      <c r="C14" s="4" t="str">
        <f>IFERROR(VLOOKUP($B14,'seznam hráčů'!$B:$E,MATCH('seznam hráčů'!D$1,'seznam hráčů'!$B$1:$E$1,0),FALSE),"")</f>
        <v>TJ. Lokomotiva Zdice</v>
      </c>
      <c r="D14" s="4">
        <f>IFERROR(VLOOKUP($B14,'seznam hráčů'!$B:$E,MATCH('seznam hráčů'!C$1,'seznam hráčů'!$B$1:$E$1,0),FALSE),"")</f>
        <v>2007</v>
      </c>
      <c r="E14" s="4" t="str">
        <f>IFERROR(VLOOKUP($B14,'seznam hráčů'!$B:$E,MATCH('seznam hráčů'!E$1,'seznam hráčů'!$B$1:$E$1,0),FALSE),"")</f>
        <v>stž</v>
      </c>
      <c r="F14" s="4">
        <v>790</v>
      </c>
      <c r="G14" s="1"/>
    </row>
    <row r="15" spans="1:7" x14ac:dyDescent="0.25">
      <c r="A15" s="1"/>
      <c r="B15" s="11" t="s">
        <v>25</v>
      </c>
      <c r="C15" s="1"/>
      <c r="D15" s="1"/>
      <c r="E15" s="1"/>
      <c r="F15" s="1"/>
      <c r="G15" s="1"/>
    </row>
    <row r="16" spans="1:7" x14ac:dyDescent="0.25">
      <c r="A16" s="4" t="s">
        <v>26</v>
      </c>
      <c r="B16" s="51" t="s">
        <v>35</v>
      </c>
      <c r="C16" s="4" t="str">
        <f>IFERROR(VLOOKUP($B16,'seznam hráčů'!$B:$E,MATCH('seznam hráčů'!D$1,'seznam hráčů'!$B$1:$E$1,0),FALSE),"")</f>
        <v>TJ Olešná</v>
      </c>
      <c r="D16" s="4">
        <f>IFERROR(VLOOKUP($B16,'seznam hráčů'!$B:$E,MATCH('seznam hráčů'!C$1,'seznam hráčů'!$B$1:$E$1,0),FALSE),"")</f>
        <v>2008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 x14ac:dyDescent="0.25">
      <c r="A17" s="4" t="s">
        <v>28</v>
      </c>
      <c r="B17" s="51" t="s">
        <v>31</v>
      </c>
      <c r="C17" s="4" t="str">
        <f>IFERROR(VLOOKUP($B17,'seznam hráčů'!$B:$E,MATCH('seznam hráčů'!D$1,'seznam hráčů'!$B$1:$E$1,0),FALSE),"")</f>
        <v>T. J. Sokol Žebrák</v>
      </c>
      <c r="D17" s="4">
        <f>IFERROR(VLOOKUP($B17,'seznam hráčů'!$B:$E,MATCH('seznam hráčů'!C$1,'seznam hráčů'!$B$1:$E$1,0),FALSE),"")</f>
        <v>2007</v>
      </c>
      <c r="E17" s="4" t="str">
        <f>IFERROR(VLOOKUP($B17,'seznam hráčů'!$B:$E,MATCH('seznam hráčů'!E$1,'seznam hráčů'!$B$1:$E$1,0),FALSE),"")</f>
        <v>stž</v>
      </c>
      <c r="F17" s="4">
        <v>790</v>
      </c>
      <c r="G17" s="1"/>
    </row>
    <row r="18" spans="1:7" x14ac:dyDescent="0.25">
      <c r="A18" s="4" t="s">
        <v>30</v>
      </c>
      <c r="B18" s="13" t="s">
        <v>92</v>
      </c>
      <c r="C18" s="4" t="str">
        <f>IFERROR(VLOOKUP($B18,'seznam hráčů'!$B:$E,MATCH('seznam hráčů'!D$1,'seznam hráčů'!$B$1:$E$1,0),FALSE),"")</f>
        <v>TJ Praskolesy</v>
      </c>
      <c r="D18" s="4">
        <f>IFERROR(VLOOKUP($B18,'seznam hráčů'!$B:$E,MATCH('seznam hráčů'!C$1,'seznam hráčů'!$B$1:$E$1,0),FALSE),"")</f>
        <v>2005</v>
      </c>
      <c r="E18" s="4" t="str">
        <f>IFERROR(VLOOKUP($B18,'seznam hráčů'!$B:$E,MATCH('seznam hráčů'!E$1,'seznam hráčů'!$B$1:$E$1,0),FALSE),"")</f>
        <v>dor</v>
      </c>
      <c r="F18" s="4">
        <v>760</v>
      </c>
      <c r="G18" s="1"/>
    </row>
    <row r="19" spans="1:7" x14ac:dyDescent="0.25">
      <c r="A19" s="4" t="s">
        <v>32</v>
      </c>
      <c r="B19" s="13" t="s">
        <v>33</v>
      </c>
      <c r="C19" s="4" t="str">
        <f>IFERROR(VLOOKUP($B19,'seznam hráčů'!$B:$E,MATCH('seznam hráčů'!D$1,'seznam hráčů'!$B$1:$E$1,0),FALSE),"")</f>
        <v>TJ Praskolesy</v>
      </c>
      <c r="D19" s="4">
        <f>IFERROR(VLOOKUP($B19,'seznam hráčů'!$B:$E,MATCH('seznam hráčů'!C$1,'seznam hráčů'!$B$1:$E$1,0),FALSE),"")</f>
        <v>2008</v>
      </c>
      <c r="E19" s="4" t="str">
        <f>IFERROR(VLOOKUP($B19,'seznam hráčů'!$B:$E,MATCH('seznam hráčů'!E$1,'seznam hráčů'!$B$1:$E$1,0),FALSE),"")</f>
        <v>stž</v>
      </c>
      <c r="F19" s="4">
        <v>730</v>
      </c>
      <c r="G19" s="1"/>
    </row>
    <row r="20" spans="1:7" x14ac:dyDescent="0.25">
      <c r="A20" s="4" t="s">
        <v>34</v>
      </c>
      <c r="B20" s="51" t="s">
        <v>48</v>
      </c>
      <c r="C20" s="4" t="str">
        <f>IFERROR(VLOOKUP($B20,'seznam hráčů'!$B:$E,MATCH('seznam hráčů'!D$1,'seznam hráčů'!$B$1:$E$1,0),FALSE),"")</f>
        <v>T. J. Sokol Žebrák</v>
      </c>
      <c r="D20" s="4">
        <f>IFERROR(VLOOKUP($B20,'seznam hráčů'!$B:$E,MATCH('seznam hráčů'!C$1,'seznam hráčů'!$B$1:$E$1,0),FALSE),"")</f>
        <v>2007</v>
      </c>
      <c r="E20" s="4" t="str">
        <f>IFERROR(VLOOKUP($B20,'seznam hráčů'!$B:$E,MATCH('seznam hráčů'!E$1,'seznam hráčů'!$B$1:$E$1,0),FALSE),"")</f>
        <v>stž</v>
      </c>
      <c r="F20" s="4">
        <v>700</v>
      </c>
      <c r="G20" s="1"/>
    </row>
    <row r="21" spans="1:7" x14ac:dyDescent="0.25">
      <c r="A21" s="4" t="s">
        <v>36</v>
      </c>
      <c r="B21" s="51" t="s">
        <v>46</v>
      </c>
      <c r="C21" s="4" t="str">
        <f>IFERROR(VLOOKUP($B21,'seznam hráčů'!$B:$E,MATCH('seznam hráčů'!D$1,'seznam hráčů'!$B$1:$E$1,0),FALSE),"")</f>
        <v>TJ Litavan Libomyšl</v>
      </c>
      <c r="D21" s="4">
        <f>IFERROR(VLOOKUP($B21,'seznam hráčů'!$B:$E,MATCH('seznam hráčů'!C$1,'seznam hráčů'!$B$1:$E$1,0),FALSE),"")</f>
        <v>2009</v>
      </c>
      <c r="E21" s="4" t="str">
        <f>IFERROR(VLOOKUP($B21,'seznam hráčů'!$B:$E,MATCH('seznam hráčů'!E$1,'seznam hráčů'!$B$1:$E$1,0),FALSE),"")</f>
        <v>mlž</v>
      </c>
      <c r="F21" s="4">
        <v>670</v>
      </c>
      <c r="G21" s="1"/>
    </row>
    <row r="22" spans="1:7" x14ac:dyDescent="0.25">
      <c r="A22" s="4" t="s">
        <v>38</v>
      </c>
      <c r="B22" s="51" t="s">
        <v>50</v>
      </c>
      <c r="C22" s="4" t="str">
        <f>IFERROR(VLOOKUP($B22,'seznam hráčů'!$B:$E,MATCH('seznam hráčů'!D$1,'seznam hráčů'!$B$1:$E$1,0),FALSE),"")</f>
        <v>T. J. Sokol Hořovice</v>
      </c>
      <c r="D22" s="4">
        <f>IFERROR(VLOOKUP($B22,'seznam hráčů'!$B:$E,MATCH('seznam hráčů'!C$1,'seznam hráčů'!$B$1:$E$1,0),FALSE),"")</f>
        <v>2009</v>
      </c>
      <c r="E22" s="4" t="str">
        <f>IFERROR(VLOOKUP($B22,'seznam hráčů'!$B:$E,MATCH('seznam hráčů'!E$1,'seznam hráčů'!$B$1:$E$1,0),FALSE),"")</f>
        <v>mlž</v>
      </c>
      <c r="F22" s="4">
        <v>640</v>
      </c>
      <c r="G22" s="1"/>
    </row>
    <row r="23" spans="1:7" x14ac:dyDescent="0.25">
      <c r="A23" s="1"/>
      <c r="B23" s="11" t="s">
        <v>42</v>
      </c>
      <c r="C23" s="1"/>
      <c r="D23" s="1"/>
      <c r="E23" s="1"/>
      <c r="F23" s="1"/>
      <c r="G23" s="1"/>
    </row>
    <row r="24" spans="1:7" x14ac:dyDescent="0.25">
      <c r="A24" s="4" t="s">
        <v>40</v>
      </c>
      <c r="B24" s="51" t="s">
        <v>59</v>
      </c>
      <c r="C24" s="4" t="str">
        <f>IFERROR(VLOOKUP($B24,'seznam hráčů'!$B:$E,MATCH('seznam hráčů'!D$1,'seznam hráčů'!$B$1:$E$1,0),FALSE),"")</f>
        <v>T. J. Sokol Hudlice</v>
      </c>
      <c r="D24" s="4">
        <f>IFERROR(VLOOKUP($B24,'seznam hráčů'!$B:$E,MATCH('seznam hráčů'!C$1,'seznam hráčů'!$B$1:$E$1,0),FALSE),"")</f>
        <v>2009</v>
      </c>
      <c r="E24" s="4" t="str">
        <f>IFERROR(VLOOKUP($B24,'seznam hráčů'!$B:$E,MATCH('seznam hráčů'!E$1,'seznam hráčů'!$B$1:$E$1,0),FALSE),"")</f>
        <v>mlž</v>
      </c>
      <c r="F24" s="4">
        <v>640</v>
      </c>
      <c r="G24" s="1"/>
    </row>
    <row r="25" spans="1:7" x14ac:dyDescent="0.25">
      <c r="A25" s="4" t="s">
        <v>43</v>
      </c>
      <c r="B25" s="51" t="s">
        <v>326</v>
      </c>
      <c r="C25" s="4" t="str">
        <f>IFERROR(VLOOKUP($B25,'seznam hráčů'!$B:$E,MATCH('seznam hráčů'!D$1,'seznam hráčů'!$B$1:$E$1,0),FALSE),"")</f>
        <v>T. J. Sokol Králův Dvůr</v>
      </c>
      <c r="D25" s="4">
        <f>IFERROR(VLOOKUP($B25,'seznam hráčů'!$B:$E,MATCH('seznam hráčů'!C$1,'seznam hráčů'!$B$1:$E$1,0),FALSE),"")</f>
        <v>2010</v>
      </c>
      <c r="E25" s="4" t="str">
        <f>IFERROR(VLOOKUP($B25,'seznam hráčů'!$B:$E,MATCH('seznam hráčů'!E$1,'seznam hráčů'!$B$1:$E$1,0),FALSE),"")</f>
        <v>mlž</v>
      </c>
      <c r="F25" s="4">
        <v>610</v>
      </c>
      <c r="G25" s="1"/>
    </row>
    <row r="26" spans="1:7" x14ac:dyDescent="0.25">
      <c r="A26" s="4" t="s">
        <v>45</v>
      </c>
      <c r="B26" s="51" t="s">
        <v>61</v>
      </c>
      <c r="C26" s="4" t="str">
        <f>IFERROR(VLOOKUP($B26,'seznam hráčů'!$B:$E,MATCH('seznam hráčů'!D$1,'seznam hráčů'!$B$1:$E$1,0),FALSE),"")</f>
        <v>T. J. Sokol Hudlice</v>
      </c>
      <c r="D26" s="4">
        <f>IFERROR(VLOOKUP($B26,'seznam hráčů'!$B:$E,MATCH('seznam hráčů'!C$1,'seznam hráčů'!$B$1:$E$1,0),FALSE),"")</f>
        <v>2008</v>
      </c>
      <c r="E26" s="4" t="str">
        <f>IFERROR(VLOOKUP($B26,'seznam hráčů'!$B:$E,MATCH('seznam hráčů'!E$1,'seznam hráčů'!$B$1:$E$1,0),FALSE),"")</f>
        <v>stž</v>
      </c>
      <c r="F26" s="4">
        <v>580</v>
      </c>
      <c r="G26" s="1"/>
    </row>
    <row r="27" spans="1:7" x14ac:dyDescent="0.25">
      <c r="A27" s="4" t="s">
        <v>47</v>
      </c>
      <c r="B27" s="51" t="s">
        <v>41</v>
      </c>
      <c r="C27" s="4" t="str">
        <f>IFERROR(VLOOKUP($B27,'seznam hráčů'!$B:$E,MATCH('seznam hráčů'!D$1,'seznam hráčů'!$B$1:$E$1,0),FALSE),"")</f>
        <v>TJ Olešná</v>
      </c>
      <c r="D27" s="4">
        <f>IFERROR(VLOOKUP($B27,'seznam hráčů'!$B:$E,MATCH('seznam hráčů'!C$1,'seznam hráčů'!$B$1:$E$1,0),FALSE),"")</f>
        <v>2006</v>
      </c>
      <c r="E27" s="4" t="str">
        <f>IFERROR(VLOOKUP($B27,'seznam hráčů'!$B:$E,MATCH('seznam hráčů'!E$1,'seznam hráčů'!$B$1:$E$1,0),FALSE),"")</f>
        <v>dor</v>
      </c>
      <c r="F27" s="4">
        <v>550</v>
      </c>
      <c r="G27" s="1"/>
    </row>
    <row r="28" spans="1:7" x14ac:dyDescent="0.25">
      <c r="A28" s="4" t="s">
        <v>49</v>
      </c>
      <c r="B28" s="51" t="s">
        <v>67</v>
      </c>
      <c r="C28" s="4" t="str">
        <f>IFERROR(VLOOKUP($B28,'seznam hráčů'!$B:$E,MATCH('seznam hráčů'!D$1,'seznam hráčů'!$B$1:$E$1,0),FALSE),"")</f>
        <v>T. J. Sokol Hořovice</v>
      </c>
      <c r="D28" s="4">
        <f>IFERROR(VLOOKUP($B28,'seznam hráčů'!$B:$E,MATCH('seznam hráčů'!C$1,'seznam hráčů'!$B$1:$E$1,0),FALSE),"")</f>
        <v>2010</v>
      </c>
      <c r="E28" s="4" t="str">
        <f>IFERROR(VLOOKUP($B28,'seznam hráčů'!$B:$E,MATCH('seznam hráčů'!E$1,'seznam hráčů'!$B$1:$E$1,0),FALSE),"")</f>
        <v>mlž</v>
      </c>
      <c r="F28" s="4">
        <v>530</v>
      </c>
      <c r="G28" s="1"/>
    </row>
    <row r="29" spans="1:7" x14ac:dyDescent="0.25">
      <c r="A29" s="4" t="s">
        <v>51</v>
      </c>
      <c r="B29" s="51" t="s">
        <v>63</v>
      </c>
      <c r="C29" s="4" t="str">
        <f>IFERROR(VLOOKUP($B29,'seznam hráčů'!$B:$E,MATCH('seznam hráčů'!D$1,'seznam hráčů'!$B$1:$E$1,0),FALSE),"")</f>
        <v>T. J. Sokol Hořovice</v>
      </c>
      <c r="D29" s="4">
        <f>IFERROR(VLOOKUP($B29,'seznam hráčů'!$B:$E,MATCH('seznam hráčů'!C$1,'seznam hráčů'!$B$1:$E$1,0),FALSE),"")</f>
        <v>2006</v>
      </c>
      <c r="E29" s="4" t="str">
        <f>IFERROR(VLOOKUP($B29,'seznam hráčů'!$B:$E,MATCH('seznam hráčů'!E$1,'seznam hráčů'!$B$1:$E$1,0),FALSE),"")</f>
        <v>dor</v>
      </c>
      <c r="F29" s="4">
        <v>510</v>
      </c>
      <c r="G29" s="1"/>
    </row>
    <row r="30" spans="1:7" x14ac:dyDescent="0.25">
      <c r="A30" s="4" t="s">
        <v>53</v>
      </c>
      <c r="B30" s="51" t="s">
        <v>54</v>
      </c>
      <c r="C30" s="4" t="str">
        <f>IFERROR(VLOOKUP($B30,'seznam hráčů'!$B:$E,MATCH('seznam hráčů'!D$1,'seznam hráčů'!$B$1:$E$1,0),FALSE),"")</f>
        <v>TJ Olešná</v>
      </c>
      <c r="D30" s="4">
        <f>IFERROR(VLOOKUP($B30,'seznam hráčů'!$B:$E,MATCH('seznam hráčů'!C$1,'seznam hráčů'!$B$1:$E$1,0),FALSE),"")</f>
        <v>2007</v>
      </c>
      <c r="E30" s="4" t="str">
        <f>IFERROR(VLOOKUP($B30,'seznam hráčů'!$B:$E,MATCH('seznam hráčů'!E$1,'seznam hráčů'!$B$1:$E$1,0),FALSE),"")</f>
        <v>stž</v>
      </c>
      <c r="F30" s="4">
        <v>490</v>
      </c>
      <c r="G30" s="1"/>
    </row>
    <row r="31" spans="1:7" x14ac:dyDescent="0.25">
      <c r="A31" s="4" t="s">
        <v>55</v>
      </c>
      <c r="B31" s="51" t="s">
        <v>52</v>
      </c>
      <c r="C31" s="4" t="str">
        <f>IFERROR(VLOOKUP($B31,'seznam hráčů'!$B:$E,MATCH('seznam hráčů'!D$1,'seznam hráčů'!$B$1:$E$1,0),FALSE),"")</f>
        <v>TJ Olešná</v>
      </c>
      <c r="D31" s="4">
        <f>IFERROR(VLOOKUP($B31,'seznam hráčů'!$B:$E,MATCH('seznam hráčů'!C$1,'seznam hráčů'!$B$1:$E$1,0),FALSE),"")</f>
        <v>2006</v>
      </c>
      <c r="E31" s="4" t="str">
        <f>IFERROR(VLOOKUP($B31,'seznam hráčů'!$B:$E,MATCH('seznam hráčů'!E$1,'seznam hráčů'!$B$1:$E$1,0),FALSE),"")</f>
        <v>dor</v>
      </c>
      <c r="F31" s="4">
        <v>470</v>
      </c>
      <c r="G31" s="1"/>
    </row>
    <row r="32" spans="1:7" x14ac:dyDescent="0.25">
      <c r="A32" s="1"/>
      <c r="B32" s="11" t="s">
        <v>57</v>
      </c>
      <c r="C32" s="1"/>
      <c r="D32" s="1"/>
      <c r="E32" s="1"/>
      <c r="F32" s="1"/>
      <c r="G32" s="1"/>
    </row>
    <row r="33" spans="1:7" x14ac:dyDescent="0.25">
      <c r="A33" s="4" t="s">
        <v>58</v>
      </c>
      <c r="B33" s="13" t="s">
        <v>72</v>
      </c>
      <c r="C33" s="4" t="str">
        <f>IFERROR(VLOOKUP($B33,'seznam hráčů'!$B:$E,MATCH('seznam hráčů'!D$1,'seznam hráčů'!$B$1:$E$1,0),FALSE),"")</f>
        <v>T. J. Sokol Králův Dvůr</v>
      </c>
      <c r="D33" s="4">
        <f>IFERROR(VLOOKUP($B33,'seznam hráčů'!$B:$E,MATCH('seznam hráčů'!C$1,'seznam hráčů'!$B$1:$E$1,0),FALSE),"")</f>
        <v>2009</v>
      </c>
      <c r="E33" s="4" t="str">
        <f>IFERROR(VLOOKUP($B33,'seznam hráčů'!$B:$E,MATCH('seznam hráčů'!E$1,'seznam hráčů'!$B$1:$E$1,0),FALSE),"")</f>
        <v>mlž</v>
      </c>
      <c r="F33" s="4">
        <v>490</v>
      </c>
      <c r="G33" s="1"/>
    </row>
    <row r="34" spans="1:7" x14ac:dyDescent="0.25">
      <c r="A34" s="4" t="s">
        <v>60</v>
      </c>
      <c r="B34" s="51" t="s">
        <v>78</v>
      </c>
      <c r="C34" s="4" t="str">
        <f>IFERROR(VLOOKUP($B34,'seznam hráčů'!$B:$E,MATCH('seznam hráčů'!D$1,'seznam hráčů'!$B$1:$E$1,0),FALSE),"")</f>
        <v>T. J. Sokol Králův Dvůr</v>
      </c>
      <c r="D34" s="4">
        <f>IFERROR(VLOOKUP($B34,'seznam hráčů'!$B:$E,MATCH('seznam hráčů'!C$1,'seznam hráčů'!$B$1:$E$1,0),FALSE),"")</f>
        <v>2009</v>
      </c>
      <c r="E34" s="4" t="str">
        <f>IFERROR(VLOOKUP($B34,'seznam hráčů'!$B:$E,MATCH('seznam hráčů'!E$1,'seznam hráčů'!$B$1:$E$1,0),FALSE),"")</f>
        <v>mlž</v>
      </c>
      <c r="F34" s="4">
        <v>470</v>
      </c>
      <c r="G34" s="1"/>
    </row>
    <row r="35" spans="1:7" x14ac:dyDescent="0.25">
      <c r="A35" s="4" t="s">
        <v>62</v>
      </c>
      <c r="B35" s="51" t="s">
        <v>74</v>
      </c>
      <c r="C35" s="4" t="str">
        <f>IFERROR(VLOOKUP($B35,'seznam hráčů'!$B:$E,MATCH('seznam hráčů'!D$1,'seznam hráčů'!$B$1:$E$1,0),FALSE),"")</f>
        <v>T. J. Sokol Žebrák</v>
      </c>
      <c r="D35" s="4">
        <f>IFERROR(VLOOKUP($B35,'seznam hráčů'!$B:$E,MATCH('seznam hráčů'!C$1,'seznam hráčů'!$B$1:$E$1,0),FALSE),"")</f>
        <v>2007</v>
      </c>
      <c r="E35" s="4" t="str">
        <f>IFERROR(VLOOKUP($B35,'seznam hráčů'!$B:$E,MATCH('seznam hráčů'!E$1,'seznam hráčů'!$B$1:$E$1,0),FALSE),"")</f>
        <v>stž</v>
      </c>
      <c r="F35" s="4">
        <v>450</v>
      </c>
      <c r="G35" s="1"/>
    </row>
    <row r="36" spans="1:7" x14ac:dyDescent="0.25">
      <c r="A36" s="4" t="s">
        <v>64</v>
      </c>
      <c r="B36" s="13" t="s">
        <v>56</v>
      </c>
      <c r="C36" s="4" t="str">
        <f>IFERROR(VLOOKUP($B36,'seznam hráčů'!$B:$E,MATCH('seznam hráčů'!D$1,'seznam hráčů'!$B$1:$E$1,0),FALSE),"")</f>
        <v>T. J. Sokol Hudlice</v>
      </c>
      <c r="D36" s="4">
        <f>IFERROR(VLOOKUP($B36,'seznam hráčů'!$B:$E,MATCH('seznam hráčů'!C$1,'seznam hráčů'!$B$1:$E$1,0),FALSE),"")</f>
        <v>2007</v>
      </c>
      <c r="E36" s="4" t="str">
        <f>IFERROR(VLOOKUP($B36,'seznam hráčů'!$B:$E,MATCH('seznam hráčů'!E$1,'seznam hráčů'!$B$1:$E$1,0),FALSE),"")</f>
        <v>stž</v>
      </c>
      <c r="F36" s="4">
        <v>430</v>
      </c>
      <c r="G36" s="1"/>
    </row>
    <row r="37" spans="1:7" x14ac:dyDescent="0.25">
      <c r="A37" s="4" t="s">
        <v>66</v>
      </c>
      <c r="B37" s="13" t="s">
        <v>69</v>
      </c>
      <c r="C37" s="4" t="str">
        <f>IFERROR(VLOOKUP($B37,'seznam hráčů'!$B:$E,MATCH('seznam hráčů'!D$1,'seznam hráčů'!$B$1:$E$1,0),FALSE),"")</f>
        <v>TJ Olešná</v>
      </c>
      <c r="D37" s="4">
        <f>IFERROR(VLOOKUP($B37,'seznam hráčů'!$B:$E,MATCH('seznam hráčů'!C$1,'seznam hráčů'!$B$1:$E$1,0),FALSE),"")</f>
        <v>2007</v>
      </c>
      <c r="E37" s="4" t="str">
        <f>IFERROR(VLOOKUP($B37,'seznam hráčů'!$B:$E,MATCH('seznam hráčů'!E$1,'seznam hráčů'!$B$1:$E$1,0),FALSE),"")</f>
        <v>stž</v>
      </c>
      <c r="F37" s="4">
        <v>410</v>
      </c>
      <c r="G37" s="1"/>
    </row>
    <row r="38" spans="1:7" x14ac:dyDescent="0.25">
      <c r="A38" s="4" t="s">
        <v>68</v>
      </c>
      <c r="B38" s="51" t="s">
        <v>93</v>
      </c>
      <c r="C38" s="4" t="str">
        <f>IFERROR(VLOOKUP($B38,'seznam hráčů'!$B:$E,MATCH('seznam hráčů'!D$1,'seznam hráčů'!$B$1:$E$1,0),FALSE),"")</f>
        <v>T. J. Sokol Králův Dvůr</v>
      </c>
      <c r="D38" s="4">
        <f>IFERROR(VLOOKUP($B38,'seznam hráčů'!$B:$E,MATCH('seznam hráčů'!C$1,'seznam hráčů'!$B$1:$E$1,0),FALSE),"")</f>
        <v>2013</v>
      </c>
      <c r="E38" s="4" t="str">
        <f>IFERROR(VLOOKUP($B38,'seznam hráčů'!$B:$E,MATCH('seznam hráčů'!E$1,'seznam hráčů'!$B$1:$E$1,0),FALSE),"")</f>
        <v>nmlž</v>
      </c>
      <c r="F38" s="4">
        <v>390</v>
      </c>
      <c r="G38" s="1"/>
    </row>
    <row r="39" spans="1:7" x14ac:dyDescent="0.25">
      <c r="A39" s="4" t="s">
        <v>71</v>
      </c>
      <c r="B39" s="51" t="s">
        <v>94</v>
      </c>
      <c r="C39" s="4" t="str">
        <f>IFERROR(VLOOKUP($B39,'seznam hráčů'!$B:$E,MATCH('seznam hráčů'!D$1,'seznam hráčů'!$B$1:$E$1,0),FALSE),"")</f>
        <v>T. J. Sokol Králův Dvůr</v>
      </c>
      <c r="D39" s="4">
        <f>IFERROR(VLOOKUP($B39,'seznam hráčů'!$B:$E,MATCH('seznam hráčů'!C$1,'seznam hráčů'!$B$1:$E$1,0),FALSE),"")</f>
        <v>2008</v>
      </c>
      <c r="E39" s="4" t="str">
        <f>IFERROR(VLOOKUP($B39,'seznam hráčů'!$B:$E,MATCH('seznam hráčů'!E$1,'seznam hráčů'!$B$1:$E$1,0),FALSE),"")</f>
        <v>stž</v>
      </c>
      <c r="F39" s="4">
        <v>370</v>
      </c>
      <c r="G39" s="1"/>
    </row>
    <row r="40" spans="1:7" x14ac:dyDescent="0.25">
      <c r="A40" s="4" t="s">
        <v>73</v>
      </c>
      <c r="B40" s="51" t="s">
        <v>95</v>
      </c>
      <c r="C40" s="4" t="str">
        <f>IFERROR(VLOOKUP($B40,'seznam hráčů'!$B:$E,MATCH('seznam hráčů'!D$1,'seznam hráčů'!$B$1:$E$1,0),FALSE),"")</f>
        <v>TJ Olešná</v>
      </c>
      <c r="D40" s="4">
        <f>IFERROR(VLOOKUP($B40,'seznam hráčů'!$B:$E,MATCH('seznam hráčů'!C$1,'seznam hráčů'!$B$1:$E$1,0),FALSE),"")</f>
        <v>2011</v>
      </c>
      <c r="E40" s="4" t="str">
        <f>IFERROR(VLOOKUP($B40,'seznam hráčů'!$B:$E,MATCH('seznam hráčů'!E$1,'seznam hráčů'!$B$1:$E$1,0),FALSE),"")</f>
        <v>nmlž</v>
      </c>
      <c r="F40" s="4">
        <v>350</v>
      </c>
      <c r="G40" s="1"/>
    </row>
    <row r="41" spans="1:7" x14ac:dyDescent="0.25">
      <c r="A41" s="1"/>
      <c r="B41" s="2"/>
      <c r="C41" s="1"/>
      <c r="D41" s="1"/>
      <c r="E41" s="1"/>
      <c r="F41" s="1"/>
      <c r="G41" s="1"/>
    </row>
    <row r="42" spans="1:7" x14ac:dyDescent="0.25">
      <c r="A42" s="1"/>
      <c r="B42" s="12" t="s">
        <v>83</v>
      </c>
      <c r="C42" s="2"/>
      <c r="D42" s="1"/>
      <c r="E42" s="1"/>
      <c r="F42" s="1"/>
      <c r="G42" s="1"/>
    </row>
    <row r="43" spans="1:7" x14ac:dyDescent="0.25">
      <c r="A43" s="1"/>
    </row>
    <row r="44" spans="1:7" x14ac:dyDescent="0.25">
      <c r="B44" s="13" t="s">
        <v>84</v>
      </c>
      <c r="C44" s="14"/>
    </row>
    <row r="45" spans="1:7" x14ac:dyDescent="0.25">
      <c r="B45" s="13" t="s">
        <v>85</v>
      </c>
      <c r="C45" s="15"/>
    </row>
    <row r="46" spans="1:7" x14ac:dyDescent="0.25">
      <c r="B46" s="13" t="s">
        <v>86</v>
      </c>
      <c r="C46" s="8"/>
    </row>
    <row r="47" spans="1:7" x14ac:dyDescent="0.25">
      <c r="B47" s="13" t="s">
        <v>87</v>
      </c>
      <c r="C47" s="10"/>
    </row>
    <row r="49" spans="2:3" x14ac:dyDescent="0.25">
      <c r="B49" s="13" t="s">
        <v>88</v>
      </c>
      <c r="C49" s="13"/>
    </row>
    <row r="50" spans="2:3" x14ac:dyDescent="0.25">
      <c r="B50" s="13" t="s">
        <v>89</v>
      </c>
      <c r="C50" s="13"/>
    </row>
  </sheetData>
  <mergeCells count="2">
    <mergeCell ref="A3:F4"/>
    <mergeCell ref="A1:F2"/>
  </mergeCells>
  <phoneticPr fontId="8" type="noConversion"/>
  <conditionalFormatting sqref="E7:E14">
    <cfRule type="cellIs" dxfId="270" priority="13" operator="equal">
      <formula>"dor"</formula>
    </cfRule>
    <cfRule type="cellIs" dxfId="269" priority="14" operator="equal">
      <formula>"stž"</formula>
    </cfRule>
    <cfRule type="cellIs" dxfId="268" priority="15" operator="equal">
      <formula>"mlž"</formula>
    </cfRule>
    <cfRule type="cellIs" dxfId="267" priority="16" operator="equal">
      <formula>"nmlž"</formula>
    </cfRule>
  </conditionalFormatting>
  <conditionalFormatting sqref="E16:E22">
    <cfRule type="cellIs" dxfId="266" priority="9" operator="equal">
      <formula>"dor"</formula>
    </cfRule>
    <cfRule type="cellIs" dxfId="265" priority="10" operator="equal">
      <formula>"stž"</formula>
    </cfRule>
    <cfRule type="cellIs" dxfId="264" priority="11" operator="equal">
      <formula>"mlž"</formula>
    </cfRule>
    <cfRule type="cellIs" dxfId="263" priority="12" operator="equal">
      <formula>"nmlž"</formula>
    </cfRule>
  </conditionalFormatting>
  <conditionalFormatting sqref="E24:E31">
    <cfRule type="cellIs" dxfId="262" priority="5" operator="equal">
      <formula>"dor"</formula>
    </cfRule>
    <cfRule type="cellIs" dxfId="261" priority="6" operator="equal">
      <formula>"stž"</formula>
    </cfRule>
    <cfRule type="cellIs" dxfId="260" priority="7" operator="equal">
      <formula>"mlž"</formula>
    </cfRule>
    <cfRule type="cellIs" dxfId="259" priority="8" operator="equal">
      <formula>"nmlž"</formula>
    </cfRule>
  </conditionalFormatting>
  <conditionalFormatting sqref="E33:E40">
    <cfRule type="cellIs" dxfId="258" priority="1" operator="equal">
      <formula>"dor"</formula>
    </cfRule>
    <cfRule type="cellIs" dxfId="257" priority="2" operator="equal">
      <formula>"stž"</formula>
    </cfRule>
    <cfRule type="cellIs" dxfId="256" priority="3" operator="equal">
      <formula>"mlž"</formula>
    </cfRule>
    <cfRule type="cellIs" dxfId="255" priority="4" operator="equal">
      <formula>"nmlž"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"/>
  <sheetViews>
    <sheetView zoomScaleNormal="100" workbookViewId="0">
      <selection sqref="A1:F2"/>
    </sheetView>
  </sheetViews>
  <sheetFormatPr defaultRowHeight="15" x14ac:dyDescent="0.2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 x14ac:dyDescent="0.25">
      <c r="A1" s="104" t="s">
        <v>0</v>
      </c>
      <c r="B1" s="105"/>
      <c r="C1" s="105"/>
      <c r="D1" s="105"/>
      <c r="E1" s="105"/>
      <c r="F1" s="106"/>
      <c r="G1" s="16"/>
    </row>
    <row r="2" spans="1:7" ht="14.45" customHeight="1" x14ac:dyDescent="0.25">
      <c r="A2" s="107"/>
      <c r="B2" s="108"/>
      <c r="C2" s="108"/>
      <c r="D2" s="108"/>
      <c r="E2" s="108"/>
      <c r="F2" s="109"/>
      <c r="G2" s="16"/>
    </row>
    <row r="3" spans="1:7" ht="14.45" customHeight="1" x14ac:dyDescent="0.25">
      <c r="A3" s="110" t="s">
        <v>96</v>
      </c>
      <c r="B3" s="111"/>
      <c r="C3" s="111"/>
      <c r="D3" s="111"/>
      <c r="E3" s="111"/>
      <c r="F3" s="112"/>
      <c r="G3" s="17"/>
    </row>
    <row r="4" spans="1:7" ht="14.45" customHeight="1" x14ac:dyDescent="0.25">
      <c r="A4" s="113"/>
      <c r="B4" s="114"/>
      <c r="C4" s="114"/>
      <c r="D4" s="114"/>
      <c r="E4" s="114"/>
      <c r="F4" s="115"/>
      <c r="G4" s="17"/>
    </row>
    <row r="5" spans="1:7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 x14ac:dyDescent="0.25">
      <c r="A6" s="36"/>
      <c r="B6" s="35" t="s">
        <v>8</v>
      </c>
      <c r="C6" s="36"/>
      <c r="D6" s="36"/>
      <c r="E6" s="36"/>
      <c r="F6" s="36"/>
      <c r="G6" s="1"/>
    </row>
    <row r="7" spans="1:7" x14ac:dyDescent="0.25">
      <c r="A7" s="4" t="s">
        <v>9</v>
      </c>
      <c r="B7" s="13" t="s">
        <v>10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stž</v>
      </c>
      <c r="F7" s="4">
        <v>1000</v>
      </c>
      <c r="G7" s="1"/>
    </row>
    <row r="8" spans="1:7" x14ac:dyDescent="0.25">
      <c r="A8" s="4" t="s">
        <v>11</v>
      </c>
      <c r="B8" s="13" t="s">
        <v>97</v>
      </c>
      <c r="C8" s="4" t="str">
        <f>IFERROR(VLOOKUP($B8,'seznam hráčů'!$B:$E,MATCH('seznam hráčů'!D$1,'seznam hráčů'!$B$1:$E$1,0),FALSE),"")</f>
        <v>T. J. Sokol Žebrák</v>
      </c>
      <c r="D8" s="4">
        <f>IFERROR(VLOOKUP($B8,'seznam hráčů'!$B:$E,MATCH('seznam hráčů'!C$1,'seznam hráčů'!$B$1:$E$1,0),FALSE),"")</f>
        <v>2005</v>
      </c>
      <c r="E8" s="4" t="str">
        <f>IFERROR(VLOOKUP($B8,'seznam hráčů'!$B:$E,MATCH('seznam hráčů'!E$1,'seznam hráčů'!$B$1:$E$1,0),FALSE),"")</f>
        <v>dor</v>
      </c>
      <c r="F8" s="4">
        <v>970</v>
      </c>
      <c r="G8" s="1"/>
    </row>
    <row r="9" spans="1:7" x14ac:dyDescent="0.25">
      <c r="A9" s="4" t="s">
        <v>13</v>
      </c>
      <c r="B9" s="13" t="s">
        <v>31</v>
      </c>
      <c r="C9" s="4" t="str">
        <f>IFERROR(VLOOKUP($B9,'seznam hráčů'!$B:$E,MATCH('seznam hráčů'!D$1,'seznam hráčů'!$B$1:$E$1,0),FALSE),"")</f>
        <v>T. J. Sokol Žebrák</v>
      </c>
      <c r="D9" s="4">
        <f>IFERROR(VLOOKUP($B9,'seznam hráčů'!$B:$E,MATCH('seznam hráčů'!C$1,'seznam hráčů'!$B$1:$E$1,0),FALSE),"")</f>
        <v>2007</v>
      </c>
      <c r="E9" s="4" t="str">
        <f>IFERROR(VLOOKUP($B9,'seznam hráčů'!$B:$E,MATCH('seznam hráčů'!E$1,'seznam hráčů'!$B$1:$E$1,0),FALSE),"")</f>
        <v>stž</v>
      </c>
      <c r="F9" s="4">
        <v>940</v>
      </c>
      <c r="G9" s="1"/>
    </row>
    <row r="10" spans="1:7" x14ac:dyDescent="0.25">
      <c r="A10" s="4" t="s">
        <v>15</v>
      </c>
      <c r="B10" s="13" t="s">
        <v>16</v>
      </c>
      <c r="C10" s="4" t="str">
        <f>IFERROR(VLOOKUP($B10,'seznam hráčů'!$B:$E,MATCH('seznam hráčů'!D$1,'seznam hráčů'!$B$1:$E$1,0),FALSE),"")</f>
        <v>T. J. Sokol Žebrák</v>
      </c>
      <c r="D10" s="4">
        <f>IFERROR(VLOOKUP($B10,'seznam hráčů'!$B:$E,MATCH('seznam hráčů'!C$1,'seznam hráčů'!$B$1:$E$1,0),FALSE),"")</f>
        <v>2006</v>
      </c>
      <c r="E10" s="4" t="str">
        <f>IFERROR(VLOOKUP($B10,'seznam hráčů'!$B:$E,MATCH('seznam hráčů'!E$1,'seznam hráčů'!$B$1:$E$1,0),FALSE),"")</f>
        <v>dor</v>
      </c>
      <c r="F10" s="4">
        <v>910</v>
      </c>
      <c r="G10" s="1"/>
    </row>
    <row r="11" spans="1:7" x14ac:dyDescent="0.25">
      <c r="A11" s="4" t="s">
        <v>17</v>
      </c>
      <c r="B11" s="13" t="s">
        <v>29</v>
      </c>
      <c r="C11" s="4" t="str">
        <f>IFERROR(VLOOKUP($B11,'seznam hráčů'!$B:$E,MATCH('seznam hráčů'!D$1,'seznam hráčů'!$B$1:$E$1,0),FALSE),"")</f>
        <v>T. J. Sokol Hudlice</v>
      </c>
      <c r="D11" s="4">
        <f>IFERROR(VLOOKUP($B11,'seznam hráčů'!$B:$E,MATCH('seznam hráčů'!C$1,'seznam hráčů'!$B$1:$E$1,0),FALSE),"")</f>
        <v>2006</v>
      </c>
      <c r="E11" s="4" t="str">
        <f>IFERROR(VLOOKUP($B11,'seznam hráčů'!$B:$E,MATCH('seznam hráčů'!E$1,'seznam hráčů'!$B$1:$E$1,0),FALSE),"")</f>
        <v>dor</v>
      </c>
      <c r="F11" s="4">
        <v>880</v>
      </c>
      <c r="G11" s="1"/>
    </row>
    <row r="12" spans="1:7" x14ac:dyDescent="0.25">
      <c r="A12" s="4" t="s">
        <v>19</v>
      </c>
      <c r="B12" s="13" t="s">
        <v>22</v>
      </c>
      <c r="C12" s="4" t="str">
        <f>IFERROR(VLOOKUP($B12,'seznam hráčů'!$B:$E,MATCH('seznam hráčů'!D$1,'seznam hráčů'!$B$1:$E$1,0),FALSE),"")</f>
        <v>T. J. Sokol Hudlice</v>
      </c>
      <c r="D12" s="4">
        <f>IFERROR(VLOOKUP($B12,'seznam hráčů'!$B:$E,MATCH('seznam hráčů'!C$1,'seznam hráčů'!$B$1:$E$1,0),FALSE),"")</f>
        <v>2006</v>
      </c>
      <c r="E12" s="4" t="str">
        <f>IFERROR(VLOOKUP($B12,'seznam hráčů'!$B:$E,MATCH('seznam hráčů'!E$1,'seznam hráčů'!$B$1:$E$1,0),FALSE),"")</f>
        <v>dor</v>
      </c>
      <c r="F12" s="4">
        <v>850</v>
      </c>
      <c r="G12" s="1"/>
    </row>
    <row r="13" spans="1:7" x14ac:dyDescent="0.25">
      <c r="A13" s="4" t="s">
        <v>21</v>
      </c>
      <c r="B13" s="13" t="s">
        <v>24</v>
      </c>
      <c r="C13" s="4" t="str">
        <f>IFERROR(VLOOKUP($B13,'seznam hráčů'!$B:$E,MATCH('seznam hráčů'!D$1,'seznam hráčů'!$B$1:$E$1,0),FALSE),"")</f>
        <v>T. J. Sokol Žebrák</v>
      </c>
      <c r="D13" s="4">
        <f>IFERROR(VLOOKUP($B13,'seznam hráčů'!$B:$E,MATCH('seznam hráčů'!C$1,'seznam hráčů'!$B$1:$E$1,0),FALSE),"")</f>
        <v>2006</v>
      </c>
      <c r="E13" s="4" t="str">
        <f>IFERROR(VLOOKUP($B13,'seznam hráčů'!$B:$E,MATCH('seznam hráčů'!E$1,'seznam hráčů'!$B$1:$E$1,0),FALSE),"")</f>
        <v>dor</v>
      </c>
      <c r="F13" s="4">
        <v>820</v>
      </c>
      <c r="G13" s="1"/>
    </row>
    <row r="14" spans="1:7" x14ac:dyDescent="0.25">
      <c r="A14" s="4" t="s">
        <v>23</v>
      </c>
      <c r="B14" s="13" t="s">
        <v>27</v>
      </c>
      <c r="C14" s="4" t="str">
        <f>IFERROR(VLOOKUP($B14,'seznam hráčů'!$B:$E,MATCH('seznam hráčů'!D$1,'seznam hráčů'!$B$1:$E$1,0),FALSE),"")</f>
        <v>T. J. Sokol Králův Dvůr</v>
      </c>
      <c r="D14" s="4">
        <f>IFERROR(VLOOKUP($B14,'seznam hráčů'!$B:$E,MATCH('seznam hráčů'!C$1,'seznam hráčů'!$B$1:$E$1,0),FALSE),"")</f>
        <v>2008</v>
      </c>
      <c r="E14" s="4" t="str">
        <f>IFERROR(VLOOKUP($B14,'seznam hráčů'!$B:$E,MATCH('seznam hráčů'!E$1,'seznam hráčů'!$B$1:$E$1,0),FALSE),"")</f>
        <v>stž</v>
      </c>
      <c r="F14" s="4">
        <v>790</v>
      </c>
      <c r="G14" s="1"/>
    </row>
    <row r="15" spans="1:7" x14ac:dyDescent="0.25">
      <c r="A15" s="1"/>
      <c r="B15" s="11" t="s">
        <v>25</v>
      </c>
      <c r="C15" s="1"/>
      <c r="D15" s="1"/>
      <c r="E15" s="1"/>
      <c r="F15" s="1"/>
      <c r="G15" s="1"/>
    </row>
    <row r="16" spans="1:7" x14ac:dyDescent="0.25">
      <c r="A16" s="4" t="s">
        <v>26</v>
      </c>
      <c r="B16" s="13" t="s">
        <v>59</v>
      </c>
      <c r="C16" s="4" t="str">
        <f>IFERROR(VLOOKUP($B16,'seznam hráčů'!$B:$E,MATCH('seznam hráčů'!D$1,'seznam hráčů'!$B$1:$E$1,0),FALSE),"")</f>
        <v>T. J. Sokol Hudlice</v>
      </c>
      <c r="D16" s="4">
        <f>IFERROR(VLOOKUP($B16,'seznam hráčů'!$B:$E,MATCH('seznam hráčů'!C$1,'seznam hráčů'!$B$1:$E$1,0),FALSE),"")</f>
        <v>2009</v>
      </c>
      <c r="E16" s="4" t="str">
        <f>IFERROR(VLOOKUP($B16,'seznam hráčů'!$B:$E,MATCH('seznam hráčů'!E$1,'seznam hráčů'!$B$1:$E$1,0),FALSE),"")</f>
        <v>mlž</v>
      </c>
      <c r="F16" s="4">
        <v>820</v>
      </c>
      <c r="G16" s="1"/>
    </row>
    <row r="17" spans="1:7" x14ac:dyDescent="0.25">
      <c r="A17" s="4" t="s">
        <v>28</v>
      </c>
      <c r="B17" s="13" t="s">
        <v>44</v>
      </c>
      <c r="C17" s="4" t="str">
        <f>IFERROR(VLOOKUP($B17,'seznam hráčů'!$B:$E,MATCH('seznam hráčů'!D$1,'seznam hráčů'!$B$1:$E$1,0),FALSE),"")</f>
        <v>T. J. Sokol Žebrák</v>
      </c>
      <c r="D17" s="4">
        <f>IFERROR(VLOOKUP($B17,'seznam hráčů'!$B:$E,MATCH('seznam hráčů'!C$1,'seznam hráčů'!$B$1:$E$1,0),FALSE),"")</f>
        <v>2006</v>
      </c>
      <c r="E17" s="4" t="str">
        <f>IFERROR(VLOOKUP($B17,'seznam hráčů'!$B:$E,MATCH('seznam hráčů'!E$1,'seznam hráčů'!$B$1:$E$1,0),FALSE),"")</f>
        <v>dor</v>
      </c>
      <c r="F17" s="4">
        <v>790</v>
      </c>
      <c r="G17" s="1"/>
    </row>
    <row r="18" spans="1:7" x14ac:dyDescent="0.25">
      <c r="A18" s="4" t="s">
        <v>30</v>
      </c>
      <c r="B18" s="13" t="s">
        <v>20</v>
      </c>
      <c r="C18" s="4" t="str">
        <f>IFERROR(VLOOKUP($B18,'seznam hráčů'!$B:$E,MATCH('seznam hráčů'!D$1,'seznam hráčů'!$B$1:$E$1,0),FALSE),"")</f>
        <v>TJ. Lokomotiva Zdice</v>
      </c>
      <c r="D18" s="4">
        <f>IFERROR(VLOOKUP($B18,'seznam hráčů'!$B:$E,MATCH('seznam hráčů'!C$1,'seznam hráčů'!$B$1:$E$1,0),FALSE),"")</f>
        <v>2007</v>
      </c>
      <c r="E18" s="4" t="str">
        <f>IFERROR(VLOOKUP($B18,'seznam hráčů'!$B:$E,MATCH('seznam hráčů'!E$1,'seznam hráčů'!$B$1:$E$1,0),FALSE),"")</f>
        <v>stž</v>
      </c>
      <c r="F18" s="4">
        <v>760</v>
      </c>
      <c r="G18" s="1"/>
    </row>
    <row r="19" spans="1:7" x14ac:dyDescent="0.25">
      <c r="A19" s="4" t="s">
        <v>32</v>
      </c>
      <c r="B19" s="13" t="s">
        <v>46</v>
      </c>
      <c r="C19" s="4" t="str">
        <f>IFERROR(VLOOKUP($B19,'seznam hráčů'!$B:$E,MATCH('seznam hráčů'!D$1,'seznam hráčů'!$B$1:$E$1,0),FALSE),"")</f>
        <v>TJ Litavan Libomyšl</v>
      </c>
      <c r="D19" s="4">
        <f>IFERROR(VLOOKUP($B19,'seznam hráčů'!$B:$E,MATCH('seznam hráčů'!C$1,'seznam hráčů'!$B$1:$E$1,0),FALSE),"")</f>
        <v>2009</v>
      </c>
      <c r="E19" s="4" t="str">
        <f>IFERROR(VLOOKUP($B19,'seznam hráčů'!$B:$E,MATCH('seznam hráčů'!E$1,'seznam hráčů'!$B$1:$E$1,0),FALSE),"")</f>
        <v>mlž</v>
      </c>
      <c r="F19" s="4">
        <v>730</v>
      </c>
      <c r="G19" s="1"/>
    </row>
    <row r="20" spans="1:7" x14ac:dyDescent="0.25">
      <c r="A20" s="4" t="s">
        <v>34</v>
      </c>
      <c r="B20" s="13" t="s">
        <v>48</v>
      </c>
      <c r="C20" s="4" t="str">
        <f>IFERROR(VLOOKUP($B20,'seznam hráčů'!$B:$E,MATCH('seznam hráčů'!D$1,'seznam hráčů'!$B$1:$E$1,0),FALSE),"")</f>
        <v>T. J. Sokol Žebrák</v>
      </c>
      <c r="D20" s="4">
        <f>IFERROR(VLOOKUP($B20,'seznam hráčů'!$B:$E,MATCH('seznam hráčů'!C$1,'seznam hráčů'!$B$1:$E$1,0),FALSE),"")</f>
        <v>2007</v>
      </c>
      <c r="E20" s="4" t="str">
        <f>IFERROR(VLOOKUP($B20,'seznam hráčů'!$B:$E,MATCH('seznam hráčů'!E$1,'seznam hráčů'!$B$1:$E$1,0),FALSE),"")</f>
        <v>stž</v>
      </c>
      <c r="F20" s="4">
        <v>700</v>
      </c>
      <c r="G20" s="1"/>
    </row>
    <row r="21" spans="1:7" x14ac:dyDescent="0.25">
      <c r="A21" s="4" t="s">
        <v>36</v>
      </c>
      <c r="B21" s="13" t="s">
        <v>41</v>
      </c>
      <c r="C21" s="4" t="str">
        <f>IFERROR(VLOOKUP($B21,'seznam hráčů'!$B:$E,MATCH('seznam hráčů'!D$1,'seznam hráčů'!$B$1:$E$1,0),FALSE),"")</f>
        <v>TJ Olešná</v>
      </c>
      <c r="D21" s="4">
        <f>IFERROR(VLOOKUP($B21,'seznam hráčů'!$B:$E,MATCH('seznam hráčů'!C$1,'seznam hráčů'!$B$1:$E$1,0),FALSE),"")</f>
        <v>2006</v>
      </c>
      <c r="E21" s="4" t="str">
        <f>IFERROR(VLOOKUP($B21,'seznam hráčů'!$B:$E,MATCH('seznam hráčů'!E$1,'seznam hráčů'!$B$1:$E$1,0),FALSE),"")</f>
        <v>dor</v>
      </c>
      <c r="F21" s="4">
        <v>670</v>
      </c>
      <c r="G21" s="1"/>
    </row>
    <row r="22" spans="1:7" x14ac:dyDescent="0.25">
      <c r="A22" s="1"/>
      <c r="B22" s="11" t="s">
        <v>42</v>
      </c>
      <c r="C22" s="1"/>
      <c r="D22" s="1"/>
      <c r="E22" s="1"/>
      <c r="F22" s="1"/>
      <c r="G22" s="1"/>
    </row>
    <row r="23" spans="1:7" x14ac:dyDescent="0.25">
      <c r="A23" s="4" t="s">
        <v>38</v>
      </c>
      <c r="B23" s="13" t="s">
        <v>61</v>
      </c>
      <c r="C23" s="4" t="str">
        <f>IFERROR(VLOOKUP($B23,'seznam hráčů'!$B:$E,MATCH('seznam hráčů'!D$1,'seznam hráčů'!$B$1:$E$1,0),FALSE),"")</f>
        <v>T. J. Sokol Hudlice</v>
      </c>
      <c r="D23" s="4">
        <f>IFERROR(VLOOKUP($B23,'seznam hráčů'!$B:$E,MATCH('seznam hráčů'!C$1,'seznam hráčů'!$B$1:$E$1,0),FALSE),"")</f>
        <v>2008</v>
      </c>
      <c r="E23" s="4" t="str">
        <f>IFERROR(VLOOKUP($B23,'seznam hráčů'!$B:$E,MATCH('seznam hráčů'!E$1,'seznam hráčů'!$B$1:$E$1,0),FALSE),"")</f>
        <v>stž</v>
      </c>
      <c r="F23" s="4">
        <v>640</v>
      </c>
      <c r="G23" s="1"/>
    </row>
    <row r="24" spans="1:7" x14ac:dyDescent="0.25">
      <c r="A24" s="4" t="s">
        <v>40</v>
      </c>
      <c r="B24" s="13" t="s">
        <v>67</v>
      </c>
      <c r="C24" s="4" t="str">
        <f>IFERROR(VLOOKUP($B24,'seznam hráčů'!$B:$E,MATCH('seznam hráčů'!D$1,'seznam hráčů'!$B$1:$E$1,0),FALSE),"")</f>
        <v>T. J. Sokol Hořovice</v>
      </c>
      <c r="D24" s="4">
        <f>IFERROR(VLOOKUP($B24,'seznam hráčů'!$B:$E,MATCH('seznam hráčů'!C$1,'seznam hráčů'!$B$1:$E$1,0),FALSE),"")</f>
        <v>2010</v>
      </c>
      <c r="E24" s="4" t="str">
        <f>IFERROR(VLOOKUP($B24,'seznam hráčů'!$B:$E,MATCH('seznam hráčů'!E$1,'seznam hráčů'!$B$1:$E$1,0),FALSE),"")</f>
        <v>mlž</v>
      </c>
      <c r="F24" s="4">
        <v>610</v>
      </c>
      <c r="G24" s="1"/>
    </row>
    <row r="25" spans="1:7" x14ac:dyDescent="0.25">
      <c r="A25" s="4" t="s">
        <v>43</v>
      </c>
      <c r="B25" s="13" t="s">
        <v>56</v>
      </c>
      <c r="C25" s="4" t="str">
        <f>IFERROR(VLOOKUP($B25,'seznam hráčů'!$B:$E,MATCH('seznam hráčů'!D$1,'seznam hráčů'!$B$1:$E$1,0),FALSE),"")</f>
        <v>T. J. Sokol Hudlice</v>
      </c>
      <c r="D25" s="4">
        <f>IFERROR(VLOOKUP($B25,'seznam hráčů'!$B:$E,MATCH('seznam hráčů'!C$1,'seznam hráčů'!$B$1:$E$1,0),FALSE),"")</f>
        <v>2007</v>
      </c>
      <c r="E25" s="4" t="str">
        <f>IFERROR(VLOOKUP($B25,'seznam hráčů'!$B:$E,MATCH('seznam hráčů'!E$1,'seznam hráčů'!$B$1:$E$1,0),FALSE),"")</f>
        <v>stž</v>
      </c>
      <c r="F25" s="4">
        <v>580</v>
      </c>
      <c r="G25" s="1"/>
    </row>
    <row r="26" spans="1:7" x14ac:dyDescent="0.25">
      <c r="A26" s="4" t="s">
        <v>45</v>
      </c>
      <c r="B26" s="13" t="s">
        <v>50</v>
      </c>
      <c r="C26" s="4" t="str">
        <f>IFERROR(VLOOKUP($B26,'seznam hráčů'!$B:$E,MATCH('seznam hráčů'!D$1,'seznam hráčů'!$B$1:$E$1,0),FALSE),"")</f>
        <v>T. J. Sokol Hořovice</v>
      </c>
      <c r="D26" s="4">
        <f>IFERROR(VLOOKUP($B26,'seznam hráčů'!$B:$E,MATCH('seznam hráčů'!C$1,'seznam hráčů'!$B$1:$E$1,0),FALSE),"")</f>
        <v>2009</v>
      </c>
      <c r="E26" s="4" t="str">
        <f>IFERROR(VLOOKUP($B26,'seznam hráčů'!$B:$E,MATCH('seznam hráčů'!E$1,'seznam hráčů'!$B$1:$E$1,0),FALSE),"")</f>
        <v>mlž</v>
      </c>
      <c r="F26" s="4">
        <v>550</v>
      </c>
      <c r="G26" s="1"/>
    </row>
    <row r="27" spans="1:7" x14ac:dyDescent="0.25">
      <c r="A27" s="4" t="s">
        <v>47</v>
      </c>
      <c r="B27" s="13" t="s">
        <v>76</v>
      </c>
      <c r="C27" s="4" t="str">
        <f>IFERROR(VLOOKUP($B27,'seznam hráčů'!$B:$E,MATCH('seznam hráčů'!D$1,'seznam hráčů'!$B$1:$E$1,0),FALSE),"")</f>
        <v>T. J. Sokol Králův Dvůr</v>
      </c>
      <c r="D27" s="4">
        <f>IFERROR(VLOOKUP($B27,'seznam hráčů'!$B:$E,MATCH('seznam hráčů'!C$1,'seznam hráčů'!$B$1:$E$1,0),FALSE),"")</f>
        <v>2008</v>
      </c>
      <c r="E27" s="4" t="str">
        <f>IFERROR(VLOOKUP($B27,'seznam hráčů'!$B:$E,MATCH('seznam hráčů'!E$1,'seznam hráčů'!$B$1:$E$1,0),FALSE),"")</f>
        <v>stž</v>
      </c>
      <c r="F27" s="4">
        <v>530</v>
      </c>
      <c r="G27" s="1"/>
    </row>
    <row r="28" spans="1:7" x14ac:dyDescent="0.25">
      <c r="A28" s="4" t="s">
        <v>49</v>
      </c>
      <c r="B28" s="13" t="s">
        <v>69</v>
      </c>
      <c r="C28" s="4" t="str">
        <f>IFERROR(VLOOKUP($B28,'seznam hráčů'!$B:$E,MATCH('seznam hráčů'!D$1,'seznam hráčů'!$B$1:$E$1,0),FALSE),"")</f>
        <v>TJ Olešná</v>
      </c>
      <c r="D28" s="4">
        <f>IFERROR(VLOOKUP($B28,'seznam hráčů'!$B:$E,MATCH('seznam hráčů'!C$1,'seznam hráčů'!$B$1:$E$1,0),FALSE),"")</f>
        <v>2007</v>
      </c>
      <c r="E28" s="4" t="str">
        <f>IFERROR(VLOOKUP($B28,'seznam hráčů'!$B:$E,MATCH('seznam hráčů'!E$1,'seznam hráčů'!$B$1:$E$1,0),FALSE),"")</f>
        <v>stž</v>
      </c>
      <c r="F28" s="4">
        <v>510</v>
      </c>
      <c r="G28" s="1"/>
    </row>
    <row r="29" spans="1:7" x14ac:dyDescent="0.25">
      <c r="A29" s="1"/>
      <c r="B29" s="11" t="s">
        <v>57</v>
      </c>
      <c r="C29" s="1"/>
      <c r="D29" s="1"/>
      <c r="E29" s="1"/>
      <c r="F29" s="1"/>
      <c r="G29" s="1"/>
    </row>
    <row r="30" spans="1:7" x14ac:dyDescent="0.25">
      <c r="A30" s="4" t="s">
        <v>51</v>
      </c>
      <c r="B30" s="13" t="s">
        <v>54</v>
      </c>
      <c r="C30" s="4" t="str">
        <f>IFERROR(VLOOKUP($B30,'seznam hráčů'!$B:$E,MATCH('seznam hráčů'!D$1,'seznam hráčů'!$B$1:$E$1,0),FALSE),"")</f>
        <v>TJ Olešná</v>
      </c>
      <c r="D30" s="4">
        <f>IFERROR(VLOOKUP($B30,'seznam hráčů'!$B:$E,MATCH('seznam hráčů'!C$1,'seznam hráčů'!$B$1:$E$1,0),FALSE),"")</f>
        <v>2007</v>
      </c>
      <c r="E30" s="4" t="str">
        <f>IFERROR(VLOOKUP($B30,'seznam hráčů'!$B:$E,MATCH('seznam hráčů'!E$1,'seznam hráčů'!$B$1:$E$1,0),FALSE),"")</f>
        <v>stž</v>
      </c>
      <c r="F30" s="4">
        <v>490</v>
      </c>
      <c r="G30" s="1"/>
    </row>
    <row r="31" spans="1:7" x14ac:dyDescent="0.25">
      <c r="A31" s="4" t="s">
        <v>53</v>
      </c>
      <c r="B31" s="13" t="s">
        <v>98</v>
      </c>
      <c r="C31" s="4" t="str">
        <f>IFERROR(VLOOKUP($B31,'seznam hráčů'!$B:$E,MATCH('seznam hráčů'!D$1,'seznam hráčů'!$B$1:$E$1,0),FALSE),"")</f>
        <v>T. J. Sokol Hořovice</v>
      </c>
      <c r="D31" s="4">
        <f>IFERROR(VLOOKUP($B31,'seznam hráčů'!$B:$E,MATCH('seznam hráčů'!C$1,'seznam hráčů'!$B$1:$E$1,0),FALSE),"")</f>
        <v>2007</v>
      </c>
      <c r="E31" s="4" t="str">
        <f>IFERROR(VLOOKUP($B31,'seznam hráčů'!$B:$E,MATCH('seznam hráčů'!E$1,'seznam hráčů'!$B$1:$E$1,0),FALSE),"")</f>
        <v>stž</v>
      </c>
      <c r="F31" s="4">
        <v>470</v>
      </c>
      <c r="G31" s="1"/>
    </row>
    <row r="32" spans="1:7" x14ac:dyDescent="0.25">
      <c r="A32" s="4" t="s">
        <v>55</v>
      </c>
      <c r="B32" s="13" t="s">
        <v>99</v>
      </c>
      <c r="C32" s="4" t="str">
        <f>IFERROR(VLOOKUP($B32,'seznam hráčů'!$B:$E,MATCH('seznam hráčů'!D$1,'seznam hráčů'!$B$1:$E$1,0),FALSE),"")</f>
        <v>TJ Lokomotiva Zdice</v>
      </c>
      <c r="D32" s="4">
        <f>IFERROR(VLOOKUP($B32,'seznam hráčů'!$B:$E,MATCH('seznam hráčů'!C$1,'seznam hráčů'!$B$1:$E$1,0),FALSE),"")</f>
        <v>2010</v>
      </c>
      <c r="E32" s="4" t="str">
        <f>IFERROR(VLOOKUP($B32,'seznam hráčů'!$B:$E,MATCH('seznam hráčů'!E$1,'seznam hráčů'!$B$1:$E$1,0),FALSE),"")</f>
        <v>mlž</v>
      </c>
      <c r="F32" s="4">
        <v>450</v>
      </c>
      <c r="G32" s="1"/>
    </row>
    <row r="33" spans="1:7" x14ac:dyDescent="0.25">
      <c r="A33" s="4" t="s">
        <v>58</v>
      </c>
      <c r="B33" s="13" t="s">
        <v>95</v>
      </c>
      <c r="C33" s="4" t="str">
        <f>IFERROR(VLOOKUP($B33,'seznam hráčů'!$B:$E,MATCH('seznam hráčů'!D$1,'seznam hráčů'!$B$1:$E$1,0),FALSE),"")</f>
        <v>TJ Olešná</v>
      </c>
      <c r="D33" s="4">
        <f>IFERROR(VLOOKUP($B33,'seznam hráčů'!$B:$E,MATCH('seznam hráčů'!C$1,'seznam hráčů'!$B$1:$E$1,0),FALSE),"")</f>
        <v>2011</v>
      </c>
      <c r="E33" s="4" t="str">
        <f>IFERROR(VLOOKUP($B33,'seznam hráčů'!$B:$E,MATCH('seznam hráčů'!E$1,'seznam hráčů'!$B$1:$E$1,0),FALSE),"")</f>
        <v>nmlž</v>
      </c>
      <c r="F33" s="4">
        <v>430</v>
      </c>
      <c r="G33" s="1"/>
    </row>
    <row r="34" spans="1:7" x14ac:dyDescent="0.25">
      <c r="A34" s="4" t="s">
        <v>60</v>
      </c>
      <c r="B34" s="13" t="s">
        <v>100</v>
      </c>
      <c r="C34" s="4" t="str">
        <f>IFERROR(VLOOKUP($B34,'seznam hráčů'!$B:$E,MATCH('seznam hráčů'!D$1,'seznam hráčů'!$B$1:$E$1,0),FALSE),"")</f>
        <v>T. J. Sokol Žebrák</v>
      </c>
      <c r="D34" s="4">
        <f>IFERROR(VLOOKUP($B34,'seznam hráčů'!$B:$E,MATCH('seznam hráčů'!C$1,'seznam hráčů'!$B$1:$E$1,0),FALSE),"")</f>
        <v>2007</v>
      </c>
      <c r="E34" s="4" t="str">
        <f>IFERROR(VLOOKUP($B34,'seznam hráčů'!$B:$E,MATCH('seznam hráčů'!E$1,'seznam hráčů'!$B$1:$E$1,0),FALSE),"")</f>
        <v>stž</v>
      </c>
      <c r="F34" s="4">
        <v>410</v>
      </c>
      <c r="G34" s="1"/>
    </row>
    <row r="35" spans="1:7" x14ac:dyDescent="0.25">
      <c r="A35" s="4" t="s">
        <v>62</v>
      </c>
      <c r="B35" s="13" t="s">
        <v>93</v>
      </c>
      <c r="C35" s="4" t="str">
        <f>IFERROR(VLOOKUP($B35,'seznam hráčů'!$B:$E,MATCH('seznam hráčů'!D$1,'seznam hráčů'!$B$1:$E$1,0),FALSE),"")</f>
        <v>T. J. Sokol Králův Dvůr</v>
      </c>
      <c r="D35" s="4">
        <f>IFERROR(VLOOKUP($B35,'seznam hráčů'!$B:$E,MATCH('seznam hráčů'!C$1,'seznam hráčů'!$B$1:$E$1,0),FALSE),"")</f>
        <v>2013</v>
      </c>
      <c r="E35" s="4" t="str">
        <f>IFERROR(VLOOKUP($B35,'seznam hráčů'!$B:$E,MATCH('seznam hráčů'!E$1,'seznam hráčů'!$B$1:$E$1,0),FALSE),"")</f>
        <v>nmlž</v>
      </c>
      <c r="F35" s="4">
        <v>390</v>
      </c>
      <c r="G35" s="1"/>
    </row>
    <row r="36" spans="1:7" x14ac:dyDescent="0.25">
      <c r="A36" s="1"/>
      <c r="C36" s="1"/>
      <c r="D36" s="1"/>
      <c r="E36" s="1"/>
      <c r="F36" s="1"/>
      <c r="G36" s="1"/>
    </row>
    <row r="37" spans="1:7" x14ac:dyDescent="0.25">
      <c r="A37" s="1"/>
      <c r="B37" s="2"/>
      <c r="C37" s="2"/>
      <c r="D37" s="1"/>
      <c r="E37" s="1"/>
      <c r="F37" s="1"/>
      <c r="G37" s="1"/>
    </row>
    <row r="38" spans="1:7" x14ac:dyDescent="0.25">
      <c r="A38" s="1"/>
      <c r="B38" s="12" t="s">
        <v>83</v>
      </c>
      <c r="C38" s="2"/>
      <c r="D38" s="1"/>
      <c r="E38" s="1"/>
      <c r="F38" s="1"/>
      <c r="G38" s="1"/>
    </row>
    <row r="39" spans="1:7" x14ac:dyDescent="0.25">
      <c r="A39" s="1"/>
    </row>
    <row r="40" spans="1:7" x14ac:dyDescent="0.25">
      <c r="B40" s="13" t="s">
        <v>84</v>
      </c>
      <c r="C40" s="14"/>
    </row>
    <row r="41" spans="1:7" x14ac:dyDescent="0.25">
      <c r="B41" s="13" t="s">
        <v>85</v>
      </c>
      <c r="C41" s="15"/>
    </row>
    <row r="42" spans="1:7" x14ac:dyDescent="0.25">
      <c r="B42" s="13" t="s">
        <v>86</v>
      </c>
      <c r="C42" s="8"/>
    </row>
    <row r="43" spans="1:7" x14ac:dyDescent="0.25">
      <c r="B43" s="13" t="s">
        <v>87</v>
      </c>
      <c r="C43" s="10"/>
    </row>
    <row r="45" spans="1:7" x14ac:dyDescent="0.25">
      <c r="B45" s="13" t="s">
        <v>88</v>
      </c>
      <c r="C45" s="13"/>
    </row>
    <row r="46" spans="1:7" x14ac:dyDescent="0.25">
      <c r="B46" s="13" t="s">
        <v>89</v>
      </c>
      <c r="C46" s="13"/>
    </row>
  </sheetData>
  <mergeCells count="2">
    <mergeCell ref="A1:F2"/>
    <mergeCell ref="A3:F4"/>
  </mergeCells>
  <phoneticPr fontId="8" type="noConversion"/>
  <conditionalFormatting sqref="E7:E14">
    <cfRule type="cellIs" dxfId="254" priority="13" operator="equal">
      <formula>"dor"</formula>
    </cfRule>
    <cfRule type="cellIs" dxfId="253" priority="14" operator="equal">
      <formula>"stž"</formula>
    </cfRule>
    <cfRule type="cellIs" dxfId="252" priority="15" operator="equal">
      <formula>"mlž"</formula>
    </cfRule>
    <cfRule type="cellIs" dxfId="251" priority="16" operator="equal">
      <formula>"nmlž"</formula>
    </cfRule>
  </conditionalFormatting>
  <conditionalFormatting sqref="E16:E21">
    <cfRule type="cellIs" dxfId="250" priority="9" operator="equal">
      <formula>"dor"</formula>
    </cfRule>
    <cfRule type="cellIs" dxfId="249" priority="10" operator="equal">
      <formula>"stž"</formula>
    </cfRule>
    <cfRule type="cellIs" dxfId="248" priority="11" operator="equal">
      <formula>"mlž"</formula>
    </cfRule>
    <cfRule type="cellIs" dxfId="247" priority="12" operator="equal">
      <formula>"nmlž"</formula>
    </cfRule>
  </conditionalFormatting>
  <conditionalFormatting sqref="E23:E28">
    <cfRule type="cellIs" dxfId="246" priority="5" operator="equal">
      <formula>"dor"</formula>
    </cfRule>
    <cfRule type="cellIs" dxfId="245" priority="6" operator="equal">
      <formula>"stž"</formula>
    </cfRule>
    <cfRule type="cellIs" dxfId="244" priority="7" operator="equal">
      <formula>"mlž"</formula>
    </cfRule>
    <cfRule type="cellIs" dxfId="243" priority="8" operator="equal">
      <formula>"nmlž"</formula>
    </cfRule>
  </conditionalFormatting>
  <conditionalFormatting sqref="E30:E35">
    <cfRule type="cellIs" dxfId="242" priority="1" operator="equal">
      <formula>"dor"</formula>
    </cfRule>
    <cfRule type="cellIs" dxfId="241" priority="2" operator="equal">
      <formula>"stž"</formula>
    </cfRule>
    <cfRule type="cellIs" dxfId="240" priority="3" operator="equal">
      <formula>"mlž"</formula>
    </cfRule>
    <cfRule type="cellIs" dxfId="239" priority="4" operator="equal">
      <formula>"nmlž"</formula>
    </cfRule>
  </conditionalFormatting>
  <pageMargins left="0.7" right="0.7" top="0.78740157499999996" bottom="0.78740157499999996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1"/>
  <sheetViews>
    <sheetView workbookViewId="0">
      <selection sqref="A1:F2"/>
    </sheetView>
  </sheetViews>
  <sheetFormatPr defaultRowHeight="15" x14ac:dyDescent="0.2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 x14ac:dyDescent="0.25">
      <c r="A1" s="104" t="s">
        <v>0</v>
      </c>
      <c r="B1" s="105"/>
      <c r="C1" s="105"/>
      <c r="D1" s="105"/>
      <c r="E1" s="105"/>
      <c r="F1" s="106"/>
      <c r="G1" s="16"/>
    </row>
    <row r="2" spans="1:7" ht="14.45" customHeight="1" x14ac:dyDescent="0.25">
      <c r="A2" s="107"/>
      <c r="B2" s="108"/>
      <c r="C2" s="108"/>
      <c r="D2" s="108"/>
      <c r="E2" s="108"/>
      <c r="F2" s="109"/>
      <c r="G2" s="16"/>
    </row>
    <row r="3" spans="1:7" ht="14.45" customHeight="1" x14ac:dyDescent="0.25">
      <c r="A3" s="110" t="s">
        <v>101</v>
      </c>
      <c r="B3" s="111"/>
      <c r="C3" s="111"/>
      <c r="D3" s="111"/>
      <c r="E3" s="111"/>
      <c r="F3" s="112"/>
      <c r="G3" s="17"/>
    </row>
    <row r="4" spans="1:7" ht="14.45" customHeight="1" x14ac:dyDescent="0.25">
      <c r="A4" s="113"/>
      <c r="B4" s="114"/>
      <c r="C4" s="114"/>
      <c r="D4" s="114"/>
      <c r="E4" s="114"/>
      <c r="F4" s="115"/>
      <c r="G4" s="17"/>
    </row>
    <row r="5" spans="1:7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 x14ac:dyDescent="0.25">
      <c r="A6" s="36"/>
      <c r="B6" s="35" t="s">
        <v>8</v>
      </c>
      <c r="C6" s="36"/>
      <c r="D6" s="36"/>
      <c r="E6" s="36"/>
      <c r="F6" s="36"/>
      <c r="G6" s="1"/>
    </row>
    <row r="7" spans="1:7" x14ac:dyDescent="0.25">
      <c r="A7" s="4" t="s">
        <v>9</v>
      </c>
      <c r="B7" s="13" t="s">
        <v>10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stž</v>
      </c>
      <c r="F7" s="4">
        <v>1000</v>
      </c>
      <c r="G7" s="1"/>
    </row>
    <row r="8" spans="1:7" x14ac:dyDescent="0.25">
      <c r="A8" s="4" t="s">
        <v>11</v>
      </c>
      <c r="B8" s="13" t="s">
        <v>16</v>
      </c>
      <c r="C8" s="4" t="str">
        <f>IFERROR(VLOOKUP($B8,'seznam hráčů'!$B:$E,MATCH('seznam hráčů'!D$1,'seznam hráčů'!$B$1:$E$1,0),FALSE),"")</f>
        <v>T. J. Sokol Žebrák</v>
      </c>
      <c r="D8" s="4">
        <f>IFERROR(VLOOKUP($B8,'seznam hráčů'!$B:$E,MATCH('seznam hráčů'!C$1,'seznam hráčů'!$B$1:$E$1,0),FALSE),"")</f>
        <v>2006</v>
      </c>
      <c r="E8" s="4" t="str">
        <f>IFERROR(VLOOKUP($B8,'seznam hráčů'!$B:$E,MATCH('seznam hráčů'!E$1,'seznam hráčů'!$B$1:$E$1,0),FALSE),"")</f>
        <v>dor</v>
      </c>
      <c r="F8" s="4">
        <v>970</v>
      </c>
      <c r="G8" s="1"/>
    </row>
    <row r="9" spans="1:7" x14ac:dyDescent="0.25">
      <c r="A9" s="4" t="s">
        <v>13</v>
      </c>
      <c r="B9" s="13" t="s">
        <v>97</v>
      </c>
      <c r="C9" s="4" t="str">
        <f>IFERROR(VLOOKUP($B9,'seznam hráčů'!$B:$E,MATCH('seznam hráčů'!D$1,'seznam hráčů'!$B$1:$E$1,0),FALSE),"")</f>
        <v>T. J. Sokol Žebrák</v>
      </c>
      <c r="D9" s="4">
        <f>IFERROR(VLOOKUP($B9,'seznam hráčů'!$B:$E,MATCH('seznam hráčů'!C$1,'seznam hráčů'!$B$1:$E$1,0),FALSE),"")</f>
        <v>2005</v>
      </c>
      <c r="E9" s="4" t="str">
        <f>IFERROR(VLOOKUP($B9,'seznam hráčů'!$B:$E,MATCH('seznam hráčů'!E$1,'seznam hráčů'!$B$1:$E$1,0),FALSE),"")</f>
        <v>dor</v>
      </c>
      <c r="F9" s="4">
        <v>940</v>
      </c>
      <c r="G9" s="1"/>
    </row>
    <row r="10" spans="1:7" x14ac:dyDescent="0.25">
      <c r="A10" s="4" t="s">
        <v>15</v>
      </c>
      <c r="B10" s="13" t="s">
        <v>12</v>
      </c>
      <c r="C10" s="4" t="str">
        <f>IFERROR(VLOOKUP($B10,'seznam hráčů'!$B:$E,MATCH('seznam hráčů'!D$1,'seznam hráčů'!$B$1:$E$1,0),FALSE),"")</f>
        <v>T. J. Sokol Žebrák</v>
      </c>
      <c r="D10" s="4">
        <f>IFERROR(VLOOKUP($B10,'seznam hráčů'!$B:$E,MATCH('seznam hráčů'!C$1,'seznam hráčů'!$B$1:$E$1,0),FALSE),"")</f>
        <v>2010</v>
      </c>
      <c r="E10" s="4" t="str">
        <f>IFERROR(VLOOKUP($B10,'seznam hráčů'!$B:$E,MATCH('seznam hráčů'!E$1,'seznam hráčů'!$B$1:$E$1,0),FALSE),"")</f>
        <v>mlž</v>
      </c>
      <c r="F10" s="4">
        <v>910</v>
      </c>
      <c r="G10" s="1"/>
    </row>
    <row r="11" spans="1:7" x14ac:dyDescent="0.25">
      <c r="A11" s="4" t="s">
        <v>17</v>
      </c>
      <c r="B11" s="13" t="s">
        <v>14</v>
      </c>
      <c r="C11" s="4" t="str">
        <f>IFERROR(VLOOKUP($B11,'seznam hráčů'!$B:$E,MATCH('seznam hráčů'!D$1,'seznam hráčů'!$B$1:$E$1,0),FALSE),"")</f>
        <v>T. J. Sokol Hudlice</v>
      </c>
      <c r="D11" s="4">
        <f>IFERROR(VLOOKUP($B11,'seznam hráčů'!$B:$E,MATCH('seznam hráčů'!C$1,'seznam hráčů'!$B$1:$E$1,0),FALSE),"")</f>
        <v>2006</v>
      </c>
      <c r="E11" s="4" t="str">
        <f>IFERROR(VLOOKUP($B11,'seznam hráčů'!$B:$E,MATCH('seznam hráčů'!E$1,'seznam hráčů'!$B$1:$E$1,0),FALSE),"")</f>
        <v>dor</v>
      </c>
      <c r="F11" s="4">
        <v>880</v>
      </c>
      <c r="G11" s="1"/>
    </row>
    <row r="12" spans="1:7" x14ac:dyDescent="0.25">
      <c r="A12" s="4" t="s">
        <v>19</v>
      </c>
      <c r="B12" s="13" t="s">
        <v>22</v>
      </c>
      <c r="C12" s="4" t="str">
        <f>IFERROR(VLOOKUP($B12,'seznam hráčů'!$B:$E,MATCH('seznam hráčů'!D$1,'seznam hráčů'!$B$1:$E$1,0),FALSE),"")</f>
        <v>T. J. Sokol Hudlice</v>
      </c>
      <c r="D12" s="4">
        <f>IFERROR(VLOOKUP($B12,'seznam hráčů'!$B:$E,MATCH('seznam hráčů'!C$1,'seznam hráčů'!$B$1:$E$1,0),FALSE),"")</f>
        <v>2006</v>
      </c>
      <c r="E12" s="4" t="str">
        <f>IFERROR(VLOOKUP($B12,'seznam hráčů'!$B:$E,MATCH('seznam hráčů'!E$1,'seznam hráčů'!$B$1:$E$1,0),FALSE),"")</f>
        <v>dor</v>
      </c>
      <c r="F12" s="4">
        <v>850</v>
      </c>
      <c r="G12" s="1"/>
    </row>
    <row r="13" spans="1:7" x14ac:dyDescent="0.25">
      <c r="A13" s="4" t="s">
        <v>21</v>
      </c>
      <c r="B13" s="13" t="s">
        <v>18</v>
      </c>
      <c r="C13" s="4" t="str">
        <f>IFERROR(VLOOKUP($B13,'seznam hráčů'!$B:$E,MATCH('seznam hráčů'!D$1,'seznam hráčů'!$B$1:$E$1,0),FALSE),"")</f>
        <v>TJ Olešná</v>
      </c>
      <c r="D13" s="4">
        <f>IFERROR(VLOOKUP($B13,'seznam hráčů'!$B:$E,MATCH('seznam hráčů'!C$1,'seznam hráčů'!$B$1:$E$1,0),FALSE),"")</f>
        <v>2008</v>
      </c>
      <c r="E13" s="4" t="str">
        <f>IFERROR(VLOOKUP($B13,'seznam hráčů'!$B:$E,MATCH('seznam hráčů'!E$1,'seznam hráčů'!$B$1:$E$1,0),FALSE),"")</f>
        <v>stž</v>
      </c>
      <c r="F13" s="4">
        <v>820</v>
      </c>
      <c r="G13" s="1"/>
    </row>
    <row r="14" spans="1:7" x14ac:dyDescent="0.25">
      <c r="A14" s="4" t="s">
        <v>23</v>
      </c>
      <c r="B14" s="13" t="s">
        <v>44</v>
      </c>
      <c r="C14" s="4" t="str">
        <f>IFERROR(VLOOKUP($B14,'seznam hráčů'!$B:$E,MATCH('seznam hráčů'!D$1,'seznam hráčů'!$B$1:$E$1,0),FALSE),"")</f>
        <v>T. J. Sokol Žebrák</v>
      </c>
      <c r="D14" s="4">
        <f>IFERROR(VLOOKUP($B14,'seznam hráčů'!$B:$E,MATCH('seznam hráčů'!C$1,'seznam hráčů'!$B$1:$E$1,0),FALSE),"")</f>
        <v>2006</v>
      </c>
      <c r="E14" s="4" t="str">
        <f>IFERROR(VLOOKUP($B14,'seznam hráčů'!$B:$E,MATCH('seznam hráčů'!E$1,'seznam hráčů'!$B$1:$E$1,0),FALSE),"")</f>
        <v>dor</v>
      </c>
      <c r="F14" s="4">
        <v>790</v>
      </c>
      <c r="G14" s="1"/>
    </row>
    <row r="15" spans="1:7" x14ac:dyDescent="0.25">
      <c r="A15" s="1"/>
      <c r="B15" s="11" t="s">
        <v>25</v>
      </c>
      <c r="C15" s="1"/>
      <c r="D15" s="1"/>
      <c r="E15" s="1"/>
      <c r="F15" s="1"/>
      <c r="G15" s="1"/>
    </row>
    <row r="16" spans="1:7" x14ac:dyDescent="0.25">
      <c r="A16" s="4" t="s">
        <v>26</v>
      </c>
      <c r="B16" s="13" t="s">
        <v>27</v>
      </c>
      <c r="C16" s="4" t="str">
        <f>IFERROR(VLOOKUP($B16,'seznam hráčů'!$B:$E,MATCH('seznam hráčů'!D$1,'seznam hráčů'!$B$1:$E$1,0),FALSE),"")</f>
        <v>T. J. Sokol Králův Dvůr</v>
      </c>
      <c r="D16" s="4">
        <f>IFERROR(VLOOKUP($B16,'seznam hráčů'!$B:$E,MATCH('seznam hráčů'!C$1,'seznam hráčů'!$B$1:$E$1,0),FALSE),"")</f>
        <v>2008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 x14ac:dyDescent="0.25">
      <c r="A17" s="4" t="s">
        <v>28</v>
      </c>
      <c r="B17" s="13" t="s">
        <v>35</v>
      </c>
      <c r="C17" s="4" t="str">
        <f>IFERROR(VLOOKUP($B17,'seznam hráčů'!$B:$E,MATCH('seznam hráčů'!D$1,'seznam hráčů'!$B$1:$E$1,0),FALSE),"")</f>
        <v>TJ Olešná</v>
      </c>
      <c r="D17" s="4">
        <f>IFERROR(VLOOKUP($B17,'seznam hráčů'!$B:$E,MATCH('seznam hráčů'!C$1,'seznam hráčů'!$B$1:$E$1,0),FALSE),"")</f>
        <v>2008</v>
      </c>
      <c r="E17" s="4" t="str">
        <f>IFERROR(VLOOKUP($B17,'seznam hráčů'!$B:$E,MATCH('seznam hráčů'!E$1,'seznam hráčů'!$B$1:$E$1,0),FALSE),"")</f>
        <v>stž</v>
      </c>
      <c r="F17" s="4">
        <v>790</v>
      </c>
      <c r="G17" s="1"/>
    </row>
    <row r="18" spans="1:7" x14ac:dyDescent="0.25">
      <c r="A18" s="4" t="s">
        <v>30</v>
      </c>
      <c r="B18" s="13" t="s">
        <v>31</v>
      </c>
      <c r="C18" s="4" t="str">
        <f>IFERROR(VLOOKUP($B18,'seznam hráčů'!$B:$E,MATCH('seznam hráčů'!D$1,'seznam hráčů'!$B$1:$E$1,0),FALSE),"")</f>
        <v>T. J. Sokol Žebrák</v>
      </c>
      <c r="D18" s="4">
        <f>IFERROR(VLOOKUP($B18,'seznam hráčů'!$B:$E,MATCH('seznam hráčů'!C$1,'seznam hráčů'!$B$1:$E$1,0),FALSE),"")</f>
        <v>2007</v>
      </c>
      <c r="E18" s="4" t="str">
        <f>IFERROR(VLOOKUP($B18,'seznam hráčů'!$B:$E,MATCH('seznam hráčů'!E$1,'seznam hráčů'!$B$1:$E$1,0),FALSE),"")</f>
        <v>stž</v>
      </c>
      <c r="F18" s="4">
        <v>760</v>
      </c>
      <c r="G18" s="1"/>
    </row>
    <row r="19" spans="1:7" x14ac:dyDescent="0.25">
      <c r="A19" s="4" t="s">
        <v>32</v>
      </c>
      <c r="B19" s="13" t="s">
        <v>29</v>
      </c>
      <c r="C19" s="4" t="str">
        <f>IFERROR(VLOOKUP($B19,'seznam hráčů'!$B:$E,MATCH('seznam hráčů'!D$1,'seznam hráčů'!$B$1:$E$1,0),FALSE),"")</f>
        <v>T. J. Sokol Hudlice</v>
      </c>
      <c r="D19" s="4">
        <f>IFERROR(VLOOKUP($B19,'seznam hráčů'!$B:$E,MATCH('seznam hráčů'!C$1,'seznam hráčů'!$B$1:$E$1,0),FALSE),"")</f>
        <v>2006</v>
      </c>
      <c r="E19" s="4" t="str">
        <f>IFERROR(VLOOKUP($B19,'seznam hráčů'!$B:$E,MATCH('seznam hráčů'!E$1,'seznam hráčů'!$B$1:$E$1,0),FALSE),"")</f>
        <v>dor</v>
      </c>
      <c r="F19" s="4">
        <v>730</v>
      </c>
      <c r="G19" s="1"/>
    </row>
    <row r="20" spans="1:7" x14ac:dyDescent="0.25">
      <c r="A20" s="4" t="s">
        <v>34</v>
      </c>
      <c r="B20" s="13" t="s">
        <v>326</v>
      </c>
      <c r="C20" s="4" t="str">
        <f>IFERROR(VLOOKUP($B20,'seznam hráčů'!$B:$E,MATCH('seznam hráčů'!D$1,'seznam hráčů'!$B$1:$E$1,0),FALSE),"")</f>
        <v>T. J. Sokol Králův Dvůr</v>
      </c>
      <c r="D20" s="4">
        <f>IFERROR(VLOOKUP($B20,'seznam hráčů'!$B:$E,MATCH('seznam hráčů'!C$1,'seznam hráčů'!$B$1:$E$1,0),FALSE),"")</f>
        <v>2010</v>
      </c>
      <c r="E20" s="4" t="str">
        <f>IFERROR(VLOOKUP($B20,'seznam hráčů'!$B:$E,MATCH('seznam hráčů'!E$1,'seznam hráčů'!$B$1:$E$1,0),FALSE),"")</f>
        <v>mlž</v>
      </c>
      <c r="F20" s="4">
        <v>700</v>
      </c>
      <c r="G20" s="1"/>
    </row>
    <row r="21" spans="1:7" x14ac:dyDescent="0.25">
      <c r="A21" s="4" t="s">
        <v>36</v>
      </c>
      <c r="B21" s="13" t="s">
        <v>61</v>
      </c>
      <c r="C21" s="4" t="str">
        <f>IFERROR(VLOOKUP($B21,'seznam hráčů'!$B:$E,MATCH('seznam hráčů'!D$1,'seznam hráčů'!$B$1:$E$1,0),FALSE),"")</f>
        <v>T. J. Sokol Hudlice</v>
      </c>
      <c r="D21" s="4">
        <f>IFERROR(VLOOKUP($B21,'seznam hráčů'!$B:$E,MATCH('seznam hráčů'!C$1,'seznam hráčů'!$B$1:$E$1,0),FALSE),"")</f>
        <v>2008</v>
      </c>
      <c r="E21" s="4" t="str">
        <f>IFERROR(VLOOKUP($B21,'seznam hráčů'!$B:$E,MATCH('seznam hráčů'!E$1,'seznam hráčů'!$B$1:$E$1,0),FALSE),"")</f>
        <v>stž</v>
      </c>
      <c r="F21" s="4">
        <v>670</v>
      </c>
      <c r="G21" s="1"/>
    </row>
    <row r="22" spans="1:7" x14ac:dyDescent="0.25">
      <c r="A22" s="4" t="s">
        <v>38</v>
      </c>
      <c r="B22" s="13" t="s">
        <v>67</v>
      </c>
      <c r="C22" s="4" t="str">
        <f>IFERROR(VLOOKUP($B22,'seznam hráčů'!$B:$E,MATCH('seznam hráčů'!D$1,'seznam hráčů'!$B$1:$E$1,0),FALSE),"")</f>
        <v>T. J. Sokol Hořovice</v>
      </c>
      <c r="D22" s="4">
        <f>IFERROR(VLOOKUP($B22,'seznam hráčů'!$B:$E,MATCH('seznam hráčů'!C$1,'seznam hráčů'!$B$1:$E$1,0),FALSE),"")</f>
        <v>2010</v>
      </c>
      <c r="E22" s="4" t="str">
        <f>IFERROR(VLOOKUP($B22,'seznam hráčů'!$B:$E,MATCH('seznam hráčů'!E$1,'seznam hráčů'!$B$1:$E$1,0),FALSE),"")</f>
        <v>mlž</v>
      </c>
      <c r="F22" s="4">
        <v>640</v>
      </c>
      <c r="G22" s="1"/>
    </row>
    <row r="23" spans="1:7" x14ac:dyDescent="0.25">
      <c r="A23" s="4" t="s">
        <v>40</v>
      </c>
      <c r="B23" s="13" t="s">
        <v>46</v>
      </c>
      <c r="C23" s="4" t="str">
        <f>IFERROR(VLOOKUP($B23,'seznam hráčů'!$B:$E,MATCH('seznam hráčů'!D$1,'seznam hráčů'!$B$1:$E$1,0),FALSE),"")</f>
        <v>TJ Litavan Libomyšl</v>
      </c>
      <c r="D23" s="4">
        <f>IFERROR(VLOOKUP($B23,'seznam hráčů'!$B:$E,MATCH('seznam hráčů'!C$1,'seznam hráčů'!$B$1:$E$1,0),FALSE),"")</f>
        <v>2009</v>
      </c>
      <c r="E23" s="4" t="str">
        <f>IFERROR(VLOOKUP($B23,'seznam hráčů'!$B:$E,MATCH('seznam hráčů'!E$1,'seznam hráčů'!$B$1:$E$1,0),FALSE),"")</f>
        <v>mlž</v>
      </c>
      <c r="F23" s="4">
        <v>610</v>
      </c>
      <c r="G23" s="1"/>
    </row>
    <row r="24" spans="1:7" x14ac:dyDescent="0.25">
      <c r="A24" s="1"/>
      <c r="B24" s="11" t="s">
        <v>42</v>
      </c>
      <c r="C24" s="1"/>
      <c r="D24" s="1"/>
      <c r="E24" s="1"/>
      <c r="F24" s="1"/>
      <c r="G24" s="1"/>
    </row>
    <row r="25" spans="1:7" x14ac:dyDescent="0.25">
      <c r="A25" s="4" t="s">
        <v>43</v>
      </c>
      <c r="B25" s="13" t="s">
        <v>72</v>
      </c>
      <c r="C25" s="4" t="str">
        <f>IFERROR(VLOOKUP($B25,'seznam hráčů'!$B:$E,MATCH('seznam hráčů'!D$1,'seznam hráčů'!$B$1:$E$1,0),FALSE),"")</f>
        <v>T. J. Sokol Králův Dvůr</v>
      </c>
      <c r="D25" s="4">
        <f>IFERROR(VLOOKUP($B25,'seznam hráčů'!$B:$E,MATCH('seznam hráčů'!C$1,'seznam hráčů'!$B$1:$E$1,0),FALSE),"")</f>
        <v>2009</v>
      </c>
      <c r="E25" s="4" t="str">
        <f>IFERROR(VLOOKUP($B25,'seznam hráčů'!$B:$E,MATCH('seznam hráčů'!E$1,'seznam hráčů'!$B$1:$E$1,0),FALSE),"")</f>
        <v>mlž</v>
      </c>
      <c r="F25" s="4">
        <v>640</v>
      </c>
      <c r="G25" s="1"/>
    </row>
    <row r="26" spans="1:7" x14ac:dyDescent="0.25">
      <c r="A26" s="4" t="s">
        <v>45</v>
      </c>
      <c r="B26" s="13" t="s">
        <v>41</v>
      </c>
      <c r="C26" s="4" t="str">
        <f>IFERROR(VLOOKUP($B26,'seznam hráčů'!$B:$E,MATCH('seznam hráčů'!D$1,'seznam hráčů'!$B$1:$E$1,0),FALSE),"")</f>
        <v>TJ Olešná</v>
      </c>
      <c r="D26" s="4">
        <f>IFERROR(VLOOKUP($B26,'seznam hráčů'!$B:$E,MATCH('seznam hráčů'!C$1,'seznam hráčů'!$B$1:$E$1,0),FALSE),"")</f>
        <v>2006</v>
      </c>
      <c r="E26" s="4" t="str">
        <f>IFERROR(VLOOKUP($B26,'seznam hráčů'!$B:$E,MATCH('seznam hráčů'!E$1,'seznam hráčů'!$B$1:$E$1,0),FALSE),"")</f>
        <v>dor</v>
      </c>
      <c r="F26" s="4">
        <v>610</v>
      </c>
      <c r="G26" s="1"/>
    </row>
    <row r="27" spans="1:7" x14ac:dyDescent="0.25">
      <c r="A27" s="4" t="s">
        <v>47</v>
      </c>
      <c r="B27" s="13" t="s">
        <v>78</v>
      </c>
      <c r="C27" s="4" t="str">
        <f>IFERROR(VLOOKUP($B27,'seznam hráčů'!$B:$E,MATCH('seznam hráčů'!D$1,'seznam hráčů'!$B$1:$E$1,0),FALSE),"")</f>
        <v>T. J. Sokol Králův Dvůr</v>
      </c>
      <c r="D27" s="4">
        <f>IFERROR(VLOOKUP($B27,'seznam hráčů'!$B:$E,MATCH('seznam hráčů'!C$1,'seznam hráčů'!$B$1:$E$1,0),FALSE),"")</f>
        <v>2009</v>
      </c>
      <c r="E27" s="4" t="str">
        <f>IFERROR(VLOOKUP($B27,'seznam hráčů'!$B:$E,MATCH('seznam hráčů'!E$1,'seznam hráčů'!$B$1:$E$1,0),FALSE),"")</f>
        <v>mlž</v>
      </c>
      <c r="F27" s="4">
        <v>580</v>
      </c>
      <c r="G27" s="1"/>
    </row>
    <row r="28" spans="1:7" x14ac:dyDescent="0.25">
      <c r="A28" s="4" t="s">
        <v>49</v>
      </c>
      <c r="B28" s="13" t="s">
        <v>52</v>
      </c>
      <c r="C28" s="4" t="str">
        <f>IFERROR(VLOOKUP($B28,'seznam hráčů'!$B:$E,MATCH('seznam hráčů'!D$1,'seznam hráčů'!$B$1:$E$1,0),FALSE),"")</f>
        <v>TJ Olešná</v>
      </c>
      <c r="D28" s="4">
        <f>IFERROR(VLOOKUP($B28,'seznam hráčů'!$B:$E,MATCH('seznam hráčů'!C$1,'seznam hráčů'!$B$1:$E$1,0),FALSE),"")</f>
        <v>2006</v>
      </c>
      <c r="E28" s="4" t="str">
        <f>IFERROR(VLOOKUP($B28,'seznam hráčů'!$B:$E,MATCH('seznam hráčů'!E$1,'seznam hráčů'!$B$1:$E$1,0),FALSE),"")</f>
        <v>dor</v>
      </c>
      <c r="F28" s="4">
        <v>550</v>
      </c>
      <c r="G28" s="1"/>
    </row>
    <row r="29" spans="1:7" x14ac:dyDescent="0.25">
      <c r="A29" s="4" t="s">
        <v>51</v>
      </c>
      <c r="B29" s="13" t="s">
        <v>56</v>
      </c>
      <c r="C29" s="4" t="str">
        <f>IFERROR(VLOOKUP($B29,'seznam hráčů'!$B:$E,MATCH('seznam hráčů'!D$1,'seznam hráčů'!$B$1:$E$1,0),FALSE),"")</f>
        <v>T. J. Sokol Hudlice</v>
      </c>
      <c r="D29" s="4">
        <f>IFERROR(VLOOKUP($B29,'seznam hráčů'!$B:$E,MATCH('seznam hráčů'!C$1,'seznam hráčů'!$B$1:$E$1,0),FALSE),"")</f>
        <v>2007</v>
      </c>
      <c r="E29" s="4" t="str">
        <f>IFERROR(VLOOKUP($B29,'seznam hráčů'!$B:$E,MATCH('seznam hráčů'!E$1,'seznam hráčů'!$B$1:$E$1,0),FALSE),"")</f>
        <v>stž</v>
      </c>
      <c r="F29" s="4">
        <v>530</v>
      </c>
      <c r="G29" s="1"/>
    </row>
    <row r="30" spans="1:7" x14ac:dyDescent="0.25">
      <c r="A30" s="4" t="s">
        <v>53</v>
      </c>
      <c r="B30" s="13" t="s">
        <v>99</v>
      </c>
      <c r="C30" s="4" t="str">
        <f>IFERROR(VLOOKUP($B30,'seznam hráčů'!$B:$E,MATCH('seznam hráčů'!D$1,'seznam hráčů'!$B$1:$E$1,0),FALSE),"")</f>
        <v>TJ Lokomotiva Zdice</v>
      </c>
      <c r="D30" s="4">
        <f>IFERROR(VLOOKUP($B30,'seznam hráčů'!$B:$E,MATCH('seznam hráčů'!C$1,'seznam hráčů'!$B$1:$E$1,0),FALSE),"")</f>
        <v>2010</v>
      </c>
      <c r="E30" s="4" t="str">
        <f>IFERROR(VLOOKUP($B30,'seznam hráčů'!$B:$E,MATCH('seznam hráčů'!E$1,'seznam hráčů'!$B$1:$E$1,0),FALSE),"")</f>
        <v>mlž</v>
      </c>
      <c r="F30" s="4">
        <v>510</v>
      </c>
      <c r="G30" s="1"/>
    </row>
    <row r="31" spans="1:7" x14ac:dyDescent="0.25">
      <c r="A31" s="4" t="s">
        <v>55</v>
      </c>
      <c r="B31" s="13" t="s">
        <v>50</v>
      </c>
      <c r="C31" s="4" t="str">
        <f>IFERROR(VLOOKUP($B31,'seznam hráčů'!$B:$E,MATCH('seznam hráčů'!D$1,'seznam hráčů'!$B$1:$E$1,0),FALSE),"")</f>
        <v>T. J. Sokol Hořovice</v>
      </c>
      <c r="D31" s="4">
        <f>IFERROR(VLOOKUP($B31,'seznam hráčů'!$B:$E,MATCH('seznam hráčů'!C$1,'seznam hráčů'!$B$1:$E$1,0),FALSE),"")</f>
        <v>2009</v>
      </c>
      <c r="E31" s="4" t="str">
        <f>IFERROR(VLOOKUP($B31,'seznam hráčů'!$B:$E,MATCH('seznam hráčů'!E$1,'seznam hráčů'!$B$1:$E$1,0),FALSE),"")</f>
        <v>mlž</v>
      </c>
      <c r="F31" s="4">
        <v>490</v>
      </c>
      <c r="G31" s="1"/>
    </row>
    <row r="32" spans="1:7" x14ac:dyDescent="0.25">
      <c r="A32" s="4" t="s">
        <v>58</v>
      </c>
      <c r="B32" s="13" t="s">
        <v>54</v>
      </c>
      <c r="C32" s="4" t="str">
        <f>IFERROR(VLOOKUP($B32,'seznam hráčů'!$B:$E,MATCH('seznam hráčů'!D$1,'seznam hráčů'!$B$1:$E$1,0),FALSE),"")</f>
        <v>TJ Olešná</v>
      </c>
      <c r="D32" s="4">
        <f>IFERROR(VLOOKUP($B32,'seznam hráčů'!$B:$E,MATCH('seznam hráčů'!C$1,'seznam hráčů'!$B$1:$E$1,0),FALSE),"")</f>
        <v>2007</v>
      </c>
      <c r="E32" s="4" t="str">
        <f>IFERROR(VLOOKUP($B32,'seznam hráčů'!$B:$E,MATCH('seznam hráčů'!E$1,'seznam hráčů'!$B$1:$E$1,0),FALSE),"")</f>
        <v>stž</v>
      </c>
      <c r="F32" s="4">
        <v>470</v>
      </c>
      <c r="G32" s="1"/>
    </row>
    <row r="33" spans="1:7" x14ac:dyDescent="0.25">
      <c r="A33" s="1"/>
      <c r="B33" s="11" t="s">
        <v>57</v>
      </c>
      <c r="C33" s="1"/>
      <c r="D33" s="1"/>
      <c r="E33" s="1"/>
      <c r="F33" s="1"/>
      <c r="G33" s="1"/>
    </row>
    <row r="34" spans="1:7" x14ac:dyDescent="0.25">
      <c r="A34" s="4" t="s">
        <v>60</v>
      </c>
      <c r="B34" s="13" t="s">
        <v>74</v>
      </c>
      <c r="C34" s="4" t="str">
        <f>IFERROR(VLOOKUP($B34,'seznam hráčů'!$B:$E,MATCH('seznam hráčů'!D$1,'seznam hráčů'!$B$1:$E$1,0),FALSE),"")</f>
        <v>T. J. Sokol Žebrák</v>
      </c>
      <c r="D34" s="4">
        <f>IFERROR(VLOOKUP($B34,'seznam hráčů'!$B:$E,MATCH('seznam hráčů'!C$1,'seznam hráčů'!$B$1:$E$1,0),FALSE),"")</f>
        <v>2007</v>
      </c>
      <c r="E34" s="4" t="str">
        <f>IFERROR(VLOOKUP($B34,'seznam hráčů'!$B:$E,MATCH('seznam hráčů'!E$1,'seznam hráčů'!$B$1:$E$1,0),FALSE),"")</f>
        <v>stž</v>
      </c>
      <c r="F34" s="4">
        <v>490</v>
      </c>
      <c r="G34" s="1"/>
    </row>
    <row r="35" spans="1:7" x14ac:dyDescent="0.25">
      <c r="A35" s="4" t="s">
        <v>62</v>
      </c>
      <c r="B35" s="13" t="s">
        <v>102</v>
      </c>
      <c r="C35" s="4" t="str">
        <f>IFERROR(VLOOKUP($B35,'seznam hráčů'!$B:$E,MATCH('seznam hráčů'!D$1,'seznam hráčů'!$B$1:$E$1,0),FALSE),"")</f>
        <v>T. J. Sokol Hořovice</v>
      </c>
      <c r="D35" s="4">
        <f>IFERROR(VLOOKUP($B35,'seznam hráčů'!$B:$E,MATCH('seznam hráčů'!C$1,'seznam hráčů'!$B$1:$E$1,0),FALSE),"")</f>
        <v>2005</v>
      </c>
      <c r="E35" s="4" t="str">
        <f>IFERROR(VLOOKUP($B35,'seznam hráčů'!$B:$E,MATCH('seznam hráčů'!E$1,'seznam hráčů'!$B$1:$E$1,0),FALSE),"")</f>
        <v>dor</v>
      </c>
      <c r="F35" s="4">
        <v>470</v>
      </c>
      <c r="G35" s="1"/>
    </row>
    <row r="36" spans="1:7" x14ac:dyDescent="0.25">
      <c r="A36" s="4" t="s">
        <v>64</v>
      </c>
      <c r="B36" s="13" t="s">
        <v>69</v>
      </c>
      <c r="C36" s="4" t="str">
        <f>IFERROR(VLOOKUP($B36,'seznam hráčů'!$B:$E,MATCH('seznam hráčů'!D$1,'seznam hráčů'!$B$1:$E$1,0),FALSE),"")</f>
        <v>TJ Olešná</v>
      </c>
      <c r="D36" s="4">
        <f>IFERROR(VLOOKUP($B36,'seznam hráčů'!$B:$E,MATCH('seznam hráčů'!C$1,'seznam hráčů'!$B$1:$E$1,0),FALSE),"")</f>
        <v>2007</v>
      </c>
      <c r="E36" s="4" t="str">
        <f>IFERROR(VLOOKUP($B36,'seznam hráčů'!$B:$E,MATCH('seznam hráčů'!E$1,'seznam hráčů'!$B$1:$E$1,0),FALSE),"")</f>
        <v>stž</v>
      </c>
      <c r="F36" s="4">
        <v>450</v>
      </c>
      <c r="G36" s="1"/>
    </row>
    <row r="37" spans="1:7" x14ac:dyDescent="0.25">
      <c r="A37" s="4" t="s">
        <v>66</v>
      </c>
      <c r="B37" s="13" t="s">
        <v>100</v>
      </c>
      <c r="C37" s="4" t="str">
        <f>IFERROR(VLOOKUP($B37,'seznam hráčů'!$B:$E,MATCH('seznam hráčů'!D$1,'seznam hráčů'!$B$1:$E$1,0),FALSE),"")</f>
        <v>T. J. Sokol Žebrák</v>
      </c>
      <c r="D37" s="4">
        <f>IFERROR(VLOOKUP($B37,'seznam hráčů'!$B:$E,MATCH('seznam hráčů'!C$1,'seznam hráčů'!$B$1:$E$1,0),FALSE),"")</f>
        <v>2007</v>
      </c>
      <c r="E37" s="4" t="str">
        <f>IFERROR(VLOOKUP($B37,'seznam hráčů'!$B:$E,MATCH('seznam hráčů'!E$1,'seznam hráčů'!$B$1:$E$1,0),FALSE),"")</f>
        <v>stž</v>
      </c>
      <c r="F37" s="4">
        <v>430</v>
      </c>
      <c r="G37" s="1"/>
    </row>
    <row r="38" spans="1:7" x14ac:dyDescent="0.25">
      <c r="A38" s="4" t="s">
        <v>68</v>
      </c>
      <c r="B38" s="13" t="s">
        <v>93</v>
      </c>
      <c r="C38" s="4" t="str">
        <f>IFERROR(VLOOKUP($B38,'seznam hráčů'!$B:$E,MATCH('seznam hráčů'!D$1,'seznam hráčů'!$B$1:$E$1,0),FALSE),"")</f>
        <v>T. J. Sokol Králův Dvůr</v>
      </c>
      <c r="D38" s="4">
        <f>IFERROR(VLOOKUP($B38,'seznam hráčů'!$B:$E,MATCH('seznam hráčů'!C$1,'seznam hráčů'!$B$1:$E$1,0),FALSE),"")</f>
        <v>2013</v>
      </c>
      <c r="E38" s="4" t="str">
        <f>IFERROR(VLOOKUP($B38,'seznam hráčů'!$B:$E,MATCH('seznam hráčů'!E$1,'seznam hráčů'!$B$1:$E$1,0),FALSE),"")</f>
        <v>nmlž</v>
      </c>
      <c r="F38" s="4">
        <v>410</v>
      </c>
      <c r="G38" s="1"/>
    </row>
    <row r="39" spans="1:7" x14ac:dyDescent="0.25">
      <c r="A39" s="4" t="s">
        <v>71</v>
      </c>
      <c r="B39" s="13" t="s">
        <v>95</v>
      </c>
      <c r="C39" s="4" t="str">
        <f>IFERROR(VLOOKUP($B39,'seznam hráčů'!$B:$E,MATCH('seznam hráčů'!D$1,'seznam hráčů'!$B$1:$E$1,0),FALSE),"")</f>
        <v>TJ Olešná</v>
      </c>
      <c r="D39" s="4">
        <f>IFERROR(VLOOKUP($B39,'seznam hráčů'!$B:$E,MATCH('seznam hráčů'!C$1,'seznam hráčů'!$B$1:$E$1,0),FALSE),"")</f>
        <v>2011</v>
      </c>
      <c r="E39" s="4" t="str">
        <f>IFERROR(VLOOKUP($B39,'seznam hráčů'!$B:$E,MATCH('seznam hráčů'!E$1,'seznam hráčů'!$B$1:$E$1,0),FALSE),"")</f>
        <v>nmlž</v>
      </c>
      <c r="F39" s="4">
        <v>390</v>
      </c>
      <c r="G39" s="1"/>
    </row>
    <row r="40" spans="1:7" x14ac:dyDescent="0.25">
      <c r="A40" s="4" t="s">
        <v>73</v>
      </c>
      <c r="B40" s="13" t="s">
        <v>82</v>
      </c>
      <c r="C40" s="4" t="str">
        <f>IFERROR(VLOOKUP($B40,'seznam hráčů'!$B:$E,MATCH('seznam hráčů'!D$1,'seznam hráčů'!$B$1:$E$1,0),FALSE),"")</f>
        <v>T. J. Sokol Žebrák</v>
      </c>
      <c r="D40" s="4">
        <f>IFERROR(VLOOKUP($B40,'seznam hráčů'!$B:$E,MATCH('seznam hráčů'!C$1,'seznam hráčů'!$B$1:$E$1,0),FALSE),"")</f>
        <v>2006</v>
      </c>
      <c r="E40" s="4" t="str">
        <f>IFERROR(VLOOKUP($B40,'seznam hráčů'!$B:$E,MATCH('seznam hráčů'!E$1,'seznam hráčů'!$B$1:$E$1,0),FALSE),"")</f>
        <v>dor</v>
      </c>
      <c r="F40" s="4">
        <v>370</v>
      </c>
      <c r="G40" s="1"/>
    </row>
    <row r="41" spans="1:7" x14ac:dyDescent="0.25">
      <c r="A41" s="4" t="s">
        <v>75</v>
      </c>
      <c r="B41" s="13" t="s">
        <v>103</v>
      </c>
      <c r="C41" s="4" t="str">
        <f>IFERROR(VLOOKUP($B41,'seznam hráčů'!$B:$E,MATCH('seznam hráčů'!D$1,'seznam hráčů'!$B$1:$E$1,0),FALSE),"")</f>
        <v>-----------------------</v>
      </c>
      <c r="D41" s="4" t="str">
        <f>IFERROR(VLOOKUP($B41,'seznam hráčů'!$B:$E,MATCH('seznam hráčů'!C$1,'seznam hráčů'!$B$1:$E$1,0),FALSE),"")</f>
        <v>-------</v>
      </c>
      <c r="E41" s="4" t="str">
        <f>IFERROR(VLOOKUP($B41,'seznam hráčů'!$B:$E,MATCH('seznam hráčů'!E$1,'seznam hráčů'!$B$1:$E$1,0),FALSE),"")</f>
        <v>---</v>
      </c>
      <c r="F41" s="4">
        <v>350</v>
      </c>
      <c r="G41" s="1"/>
    </row>
    <row r="42" spans="1:7" x14ac:dyDescent="0.25">
      <c r="A42" s="1"/>
      <c r="B42" s="11" t="s">
        <v>70</v>
      </c>
      <c r="C42" s="1"/>
      <c r="D42" s="1"/>
      <c r="E42" s="1"/>
      <c r="F42" s="1"/>
      <c r="G42" s="1"/>
    </row>
    <row r="43" spans="1:7" x14ac:dyDescent="0.25">
      <c r="A43" s="4" t="s">
        <v>77</v>
      </c>
      <c r="B43" s="13" t="s">
        <v>104</v>
      </c>
      <c r="C43" s="4" t="str">
        <f>IFERROR(VLOOKUP($B43,'seznam hráčů'!$B:$E,MATCH('seznam hráčů'!D$1,'seznam hráčů'!$B$1:$E$1,0),FALSE),"")</f>
        <v>TJ Litavan Libomyšl</v>
      </c>
      <c r="D43" s="4">
        <f>IFERROR(VLOOKUP($B43,'seznam hráčů'!$B:$E,MATCH('seznam hráčů'!C$1,'seznam hráčů'!$B$1:$E$1,0),FALSE),"")</f>
        <v>2007</v>
      </c>
      <c r="E43" s="4" t="str">
        <f>IFERROR(VLOOKUP($B43,'seznam hráčů'!$B:$E,MATCH('seznam hráčů'!E$1,'seznam hráčů'!$B$1:$E$1,0),FALSE),"")</f>
        <v>stž</v>
      </c>
      <c r="F43" s="4">
        <v>370</v>
      </c>
      <c r="G43" s="1"/>
    </row>
    <row r="44" spans="1:7" x14ac:dyDescent="0.25">
      <c r="A44" s="4" t="s">
        <v>79</v>
      </c>
      <c r="B44" s="13" t="s">
        <v>105</v>
      </c>
      <c r="C44" s="4" t="str">
        <f>IFERROR(VLOOKUP($B44,'seznam hráčů'!$B:$E,MATCH('seznam hráčů'!D$1,'seznam hráčů'!$B$1:$E$1,0),FALSE),"")</f>
        <v>T. J. Sokol Hořovice</v>
      </c>
      <c r="D44" s="4">
        <f>IFERROR(VLOOKUP($B44,'seznam hráčů'!$B:$E,MATCH('seznam hráčů'!C$1,'seznam hráčů'!$B$1:$E$1,0),FALSE),"")</f>
        <v>2006</v>
      </c>
      <c r="E44" s="4" t="str">
        <f>IFERROR(VLOOKUP($B44,'seznam hráčů'!$B:$E,MATCH('seznam hráčů'!E$1,'seznam hráčů'!$B$1:$E$1,0),FALSE),"")</f>
        <v>dor</v>
      </c>
      <c r="F44" s="4">
        <v>350</v>
      </c>
      <c r="G44" s="1"/>
    </row>
    <row r="45" spans="1:7" x14ac:dyDescent="0.25">
      <c r="A45" s="4" t="s">
        <v>81</v>
      </c>
      <c r="B45" s="13" t="s">
        <v>106</v>
      </c>
      <c r="C45" s="4" t="str">
        <f>IFERROR(VLOOKUP($B45,'seznam hráčů'!$B:$E,MATCH('seznam hráčů'!D$1,'seznam hráčů'!$B$1:$E$1,0),FALSE),"")</f>
        <v>TJ Olešná</v>
      </c>
      <c r="D45" s="4">
        <f>IFERROR(VLOOKUP($B45,'seznam hráčů'!$B:$E,MATCH('seznam hráčů'!C$1,'seznam hráčů'!$B$1:$E$1,0),FALSE),"")</f>
        <v>2009</v>
      </c>
      <c r="E45" s="4" t="str">
        <f>IFERROR(VLOOKUP($B45,'seznam hráčů'!$B:$E,MATCH('seznam hráčů'!E$1,'seznam hráčů'!$B$1:$E$1,0),FALSE),"")</f>
        <v>mlž</v>
      </c>
      <c r="F45" s="4">
        <v>330</v>
      </c>
      <c r="G45" s="1"/>
    </row>
    <row r="46" spans="1:7" x14ac:dyDescent="0.25">
      <c r="A46" s="4" t="s">
        <v>107</v>
      </c>
      <c r="B46" s="13" t="s">
        <v>108</v>
      </c>
      <c r="C46" s="4" t="str">
        <f>IFERROR(VLOOKUP($B46,'seznam hráčů'!$B:$E,MATCH('seznam hráčů'!D$1,'seznam hráčů'!$B$1:$E$1,0),FALSE),"")</f>
        <v>TJ. Lokomotiva Zdice</v>
      </c>
      <c r="D46" s="4">
        <f>IFERROR(VLOOKUP($B46,'seznam hráčů'!$B:$E,MATCH('seznam hráčů'!C$1,'seznam hráčů'!$B$1:$E$1,0),FALSE),"")</f>
        <v>2011</v>
      </c>
      <c r="E46" s="4" t="str">
        <f>IFERROR(VLOOKUP($B46,'seznam hráčů'!$B:$E,MATCH('seznam hráčů'!E$1,'seznam hráčů'!$B$1:$E$1,0),FALSE),"")</f>
        <v>nmlž</v>
      </c>
      <c r="F46" s="4">
        <v>310</v>
      </c>
      <c r="G46" s="1"/>
    </row>
    <row r="47" spans="1:7" x14ac:dyDescent="0.25">
      <c r="A47" s="4" t="s">
        <v>109</v>
      </c>
      <c r="B47" s="13" t="s">
        <v>110</v>
      </c>
      <c r="C47" s="4" t="str">
        <f>IFERROR(VLOOKUP($B47,'seznam hráčů'!$B:$E,MATCH('seznam hráčů'!D$1,'seznam hráčů'!$B$1:$E$1,0),FALSE),"")</f>
        <v>T. J. Sokol Hořovice</v>
      </c>
      <c r="D47" s="4">
        <f>IFERROR(VLOOKUP($B47,'seznam hráčů'!$B:$E,MATCH('seznam hráčů'!C$1,'seznam hráčů'!$B$1:$E$1,0),FALSE),"")</f>
        <v>2011</v>
      </c>
      <c r="E47" s="4" t="str">
        <f>IFERROR(VLOOKUP($B47,'seznam hráčů'!$B:$E,MATCH('seznam hráčů'!E$1,'seznam hráčů'!$B$1:$E$1,0),FALSE),"")</f>
        <v>nmlž</v>
      </c>
      <c r="F47" s="4">
        <v>300</v>
      </c>
      <c r="G47" s="1"/>
    </row>
    <row r="48" spans="1:7" x14ac:dyDescent="0.25">
      <c r="A48" s="4" t="s">
        <v>111</v>
      </c>
      <c r="B48" s="13" t="s">
        <v>112</v>
      </c>
      <c r="C48" s="4" t="str">
        <f>IFERROR(VLOOKUP($B48,'seznam hráčů'!$B:$E,MATCH('seznam hráčů'!D$1,'seznam hráčů'!$B$1:$E$1,0),FALSE),"")</f>
        <v>TJ. Lokomotiva Zdice</v>
      </c>
      <c r="D48" s="4">
        <f>IFERROR(VLOOKUP($B48,'seznam hráčů'!$B:$E,MATCH('seznam hráčů'!C$1,'seznam hráčů'!$B$1:$E$1,0),FALSE),"")</f>
        <v>2011</v>
      </c>
      <c r="E48" s="4" t="str">
        <f>IFERROR(VLOOKUP($B48,'seznam hráčů'!$B:$E,MATCH('seznam hráčů'!E$1,'seznam hráčů'!$B$1:$E$1,0),FALSE),"")</f>
        <v>nmlž</v>
      </c>
      <c r="F48" s="4">
        <v>290</v>
      </c>
      <c r="G48" s="1"/>
    </row>
    <row r="49" spans="1:7" x14ac:dyDescent="0.25">
      <c r="A49" s="1"/>
      <c r="B49" s="2"/>
      <c r="C49" s="1"/>
      <c r="D49" s="1"/>
      <c r="E49" s="1"/>
      <c r="F49" s="1"/>
      <c r="G49" s="1"/>
    </row>
    <row r="50" spans="1:7" x14ac:dyDescent="0.25">
      <c r="A50" s="1"/>
      <c r="B50" s="2"/>
      <c r="C50" s="1"/>
      <c r="D50" s="1"/>
      <c r="E50" s="1"/>
      <c r="F50" s="1"/>
      <c r="G50" s="1"/>
    </row>
    <row r="51" spans="1:7" x14ac:dyDescent="0.25">
      <c r="A51" s="1"/>
      <c r="B51" s="2"/>
      <c r="C51" s="2"/>
      <c r="D51" s="1"/>
      <c r="E51" s="1"/>
      <c r="F51" s="1"/>
      <c r="G51" s="1"/>
    </row>
    <row r="52" spans="1:7" x14ac:dyDescent="0.25">
      <c r="A52" s="1"/>
      <c r="B52" s="2"/>
      <c r="C52" s="2"/>
      <c r="D52" s="1"/>
      <c r="E52" s="1"/>
      <c r="F52" s="1"/>
      <c r="G52" s="1"/>
    </row>
    <row r="53" spans="1:7" x14ac:dyDescent="0.25">
      <c r="A53" s="1"/>
      <c r="B53" s="12" t="s">
        <v>83</v>
      </c>
      <c r="C53" s="2"/>
      <c r="D53" s="1"/>
      <c r="E53" s="1"/>
      <c r="F53" s="1"/>
      <c r="G53" s="1"/>
    </row>
    <row r="54" spans="1:7" x14ac:dyDescent="0.25">
      <c r="A54" s="1"/>
    </row>
    <row r="55" spans="1:7" x14ac:dyDescent="0.25">
      <c r="B55" s="13" t="s">
        <v>84</v>
      </c>
      <c r="C55" s="14"/>
    </row>
    <row r="56" spans="1:7" x14ac:dyDescent="0.25">
      <c r="B56" s="13" t="s">
        <v>85</v>
      </c>
      <c r="C56" s="15"/>
    </row>
    <row r="57" spans="1:7" x14ac:dyDescent="0.25">
      <c r="B57" s="13" t="s">
        <v>86</v>
      </c>
      <c r="C57" s="8"/>
    </row>
    <row r="58" spans="1:7" x14ac:dyDescent="0.25">
      <c r="B58" s="13" t="s">
        <v>87</v>
      </c>
      <c r="C58" s="10"/>
    </row>
    <row r="60" spans="1:7" x14ac:dyDescent="0.25">
      <c r="B60" s="13" t="s">
        <v>88</v>
      </c>
      <c r="C60" s="13"/>
    </row>
    <row r="61" spans="1:7" x14ac:dyDescent="0.25">
      <c r="B61" s="13" t="s">
        <v>89</v>
      </c>
      <c r="C61" s="13"/>
    </row>
  </sheetData>
  <mergeCells count="2">
    <mergeCell ref="A1:F2"/>
    <mergeCell ref="A3:F4"/>
  </mergeCells>
  <conditionalFormatting sqref="E7:E14">
    <cfRule type="cellIs" dxfId="238" priority="17" operator="equal">
      <formula>"dor"</formula>
    </cfRule>
    <cfRule type="cellIs" dxfId="237" priority="18" operator="equal">
      <formula>"stž"</formula>
    </cfRule>
    <cfRule type="cellIs" dxfId="236" priority="19" operator="equal">
      <formula>"mlž"</formula>
    </cfRule>
    <cfRule type="cellIs" dxfId="235" priority="20" operator="equal">
      <formula>"nmlž"</formula>
    </cfRule>
  </conditionalFormatting>
  <conditionalFormatting sqref="E16:E23">
    <cfRule type="cellIs" dxfId="234" priority="13" operator="equal">
      <formula>"dor"</formula>
    </cfRule>
    <cfRule type="cellIs" dxfId="233" priority="14" operator="equal">
      <formula>"stž"</formula>
    </cfRule>
    <cfRule type="cellIs" dxfId="232" priority="15" operator="equal">
      <formula>"mlž"</formula>
    </cfRule>
    <cfRule type="cellIs" dxfId="231" priority="16" operator="equal">
      <formula>"nmlž"</formula>
    </cfRule>
  </conditionalFormatting>
  <conditionalFormatting sqref="E25:E32">
    <cfRule type="cellIs" dxfId="230" priority="9" operator="equal">
      <formula>"dor"</formula>
    </cfRule>
    <cfRule type="cellIs" dxfId="229" priority="10" operator="equal">
      <formula>"stž"</formula>
    </cfRule>
    <cfRule type="cellIs" dxfId="228" priority="11" operator="equal">
      <formula>"mlž"</formula>
    </cfRule>
    <cfRule type="cellIs" dxfId="227" priority="12" operator="equal">
      <formula>"nmlž"</formula>
    </cfRule>
  </conditionalFormatting>
  <conditionalFormatting sqref="E34:E41">
    <cfRule type="cellIs" dxfId="226" priority="5" operator="equal">
      <formula>"dor"</formula>
    </cfRule>
    <cfRule type="cellIs" dxfId="225" priority="6" operator="equal">
      <formula>"stž"</formula>
    </cfRule>
    <cfRule type="cellIs" dxfId="224" priority="7" operator="equal">
      <formula>"mlž"</formula>
    </cfRule>
    <cfRule type="cellIs" dxfId="223" priority="8" operator="equal">
      <formula>"nmlž"</formula>
    </cfRule>
  </conditionalFormatting>
  <conditionalFormatting sqref="E43:E48">
    <cfRule type="cellIs" dxfId="222" priority="1" operator="equal">
      <formula>"dor"</formula>
    </cfRule>
    <cfRule type="cellIs" dxfId="221" priority="2" operator="equal">
      <formula>"stž"</formula>
    </cfRule>
    <cfRule type="cellIs" dxfId="220" priority="3" operator="equal">
      <formula>"mlž"</formula>
    </cfRule>
    <cfRule type="cellIs" dxfId="219" priority="4" operator="equal">
      <formula>"nmlž"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3"/>
  <sheetViews>
    <sheetView workbookViewId="0">
      <selection sqref="A1:F2"/>
    </sheetView>
  </sheetViews>
  <sheetFormatPr defaultRowHeight="15" x14ac:dyDescent="0.2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 x14ac:dyDescent="0.25">
      <c r="A1" s="104" t="s">
        <v>0</v>
      </c>
      <c r="B1" s="105"/>
      <c r="C1" s="105"/>
      <c r="D1" s="105"/>
      <c r="E1" s="105"/>
      <c r="F1" s="106"/>
      <c r="G1" s="16"/>
    </row>
    <row r="2" spans="1:7" ht="14.45" customHeight="1" x14ac:dyDescent="0.25">
      <c r="A2" s="107"/>
      <c r="B2" s="108"/>
      <c r="C2" s="108"/>
      <c r="D2" s="108"/>
      <c r="E2" s="108"/>
      <c r="F2" s="109"/>
      <c r="G2" s="16"/>
    </row>
    <row r="3" spans="1:7" ht="14.45" customHeight="1" x14ac:dyDescent="0.25">
      <c r="A3" s="110"/>
      <c r="B3" s="111"/>
      <c r="C3" s="111"/>
      <c r="D3" s="111"/>
      <c r="E3" s="111"/>
      <c r="F3" s="112"/>
      <c r="G3" s="17"/>
    </row>
    <row r="4" spans="1:7" ht="14.45" customHeight="1" x14ac:dyDescent="0.25">
      <c r="A4" s="113"/>
      <c r="B4" s="114"/>
      <c r="C4" s="114"/>
      <c r="D4" s="114"/>
      <c r="E4" s="114"/>
      <c r="F4" s="115"/>
      <c r="G4" s="17"/>
    </row>
    <row r="5" spans="1:7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 x14ac:dyDescent="0.25">
      <c r="A6" s="36"/>
      <c r="B6" s="35" t="s">
        <v>8</v>
      </c>
      <c r="C6" s="36"/>
      <c r="D6" s="36"/>
      <c r="E6" s="36"/>
      <c r="F6" s="36"/>
      <c r="G6" s="1"/>
    </row>
    <row r="7" spans="1:7" x14ac:dyDescent="0.25">
      <c r="A7" s="4" t="s">
        <v>9</v>
      </c>
      <c r="B7" s="13" t="s">
        <v>10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stž</v>
      </c>
      <c r="F7" s="4">
        <v>1000</v>
      </c>
      <c r="G7" s="1"/>
    </row>
    <row r="8" spans="1:7" x14ac:dyDescent="0.25">
      <c r="A8" s="4" t="s">
        <v>11</v>
      </c>
      <c r="B8" s="13" t="s">
        <v>91</v>
      </c>
      <c r="C8" s="4" t="str">
        <f>IFERROR(VLOOKUP($B8,'seznam hráčů'!$B:$E,MATCH('seznam hráčů'!D$1,'seznam hráčů'!$B$1:$E$1,0),FALSE),"")</f>
        <v>TJ Záluží</v>
      </c>
      <c r="D8" s="4">
        <f>IFERROR(VLOOKUP($B8,'seznam hráčů'!$B:$E,MATCH('seznam hráčů'!C$1,'seznam hráčů'!$B$1:$E$1,0),FALSE),"")</f>
        <v>2010</v>
      </c>
      <c r="E8" s="4" t="str">
        <f>IFERROR(VLOOKUP($B8,'seznam hráčů'!$B:$E,MATCH('seznam hráčů'!E$1,'seznam hráčů'!$B$1:$E$1,0),FALSE),"")</f>
        <v>mlž</v>
      </c>
      <c r="F8" s="4">
        <v>970</v>
      </c>
      <c r="G8" s="1"/>
    </row>
    <row r="9" spans="1:7" x14ac:dyDescent="0.25">
      <c r="A9" s="4" t="s">
        <v>13</v>
      </c>
      <c r="B9" s="13" t="s">
        <v>16</v>
      </c>
      <c r="C9" s="4" t="str">
        <f>IFERROR(VLOOKUP($B9,'seznam hráčů'!$B:$E,MATCH('seznam hráčů'!D$1,'seznam hráčů'!$B$1:$E$1,0),FALSE),"")</f>
        <v>T. J. Sokol Žebrák</v>
      </c>
      <c r="D9" s="4">
        <f>IFERROR(VLOOKUP($B9,'seznam hráčů'!$B:$E,MATCH('seznam hráčů'!C$1,'seznam hráčů'!$B$1:$E$1,0),FALSE),"")</f>
        <v>2006</v>
      </c>
      <c r="E9" s="4" t="str">
        <f>IFERROR(VLOOKUP($B9,'seznam hráčů'!$B:$E,MATCH('seznam hráčů'!E$1,'seznam hráčů'!$B$1:$E$1,0),FALSE),"")</f>
        <v>dor</v>
      </c>
      <c r="F9" s="4">
        <v>940</v>
      </c>
      <c r="G9" s="1"/>
    </row>
    <row r="10" spans="1:7" x14ac:dyDescent="0.25">
      <c r="A10" s="4" t="s">
        <v>15</v>
      </c>
      <c r="B10" s="13" t="s">
        <v>22</v>
      </c>
      <c r="C10" s="4" t="str">
        <f>IFERROR(VLOOKUP($B10,'seznam hráčů'!$B:$E,MATCH('seznam hráčů'!D$1,'seznam hráčů'!$B$1:$E$1,0),FALSE),"")</f>
        <v>T. J. Sokol Hudlice</v>
      </c>
      <c r="D10" s="4">
        <f>IFERROR(VLOOKUP($B10,'seznam hráčů'!$B:$E,MATCH('seznam hráčů'!C$1,'seznam hráčů'!$B$1:$E$1,0),FALSE),"")</f>
        <v>2006</v>
      </c>
      <c r="E10" s="4" t="str">
        <f>IFERROR(VLOOKUP($B10,'seznam hráčů'!$B:$E,MATCH('seznam hráčů'!E$1,'seznam hráčů'!$B$1:$E$1,0),FALSE),"")</f>
        <v>dor</v>
      </c>
      <c r="F10" s="4">
        <v>910</v>
      </c>
      <c r="G10" s="1"/>
    </row>
    <row r="11" spans="1:7" x14ac:dyDescent="0.25">
      <c r="A11" s="4" t="s">
        <v>17</v>
      </c>
      <c r="B11" s="13" t="s">
        <v>29</v>
      </c>
      <c r="C11" s="4" t="str">
        <f>IFERROR(VLOOKUP($B11,'seznam hráčů'!$B:$E,MATCH('seznam hráčů'!D$1,'seznam hráčů'!$B$1:$E$1,0),FALSE),"")</f>
        <v>T. J. Sokol Hudlice</v>
      </c>
      <c r="D11" s="4">
        <f>IFERROR(VLOOKUP($B11,'seznam hráčů'!$B:$E,MATCH('seznam hráčů'!C$1,'seznam hráčů'!$B$1:$E$1,0),FALSE),"")</f>
        <v>2006</v>
      </c>
      <c r="E11" s="4" t="str">
        <f>IFERROR(VLOOKUP($B11,'seznam hráčů'!$B:$E,MATCH('seznam hráčů'!E$1,'seznam hráčů'!$B$1:$E$1,0),FALSE),"")</f>
        <v>dor</v>
      </c>
      <c r="F11" s="4">
        <v>880</v>
      </c>
      <c r="G11" s="1"/>
    </row>
    <row r="12" spans="1:7" x14ac:dyDescent="0.25">
      <c r="A12" s="4" t="s">
        <v>19</v>
      </c>
      <c r="B12" s="13" t="s">
        <v>20</v>
      </c>
      <c r="C12" s="4" t="str">
        <f>IFERROR(VLOOKUP($B12,'seznam hráčů'!$B:$E,MATCH('seznam hráčů'!D$1,'seznam hráčů'!$B$1:$E$1,0),FALSE),"")</f>
        <v>TJ. Lokomotiva Zdice</v>
      </c>
      <c r="D12" s="4">
        <f>IFERROR(VLOOKUP($B12,'seznam hráčů'!$B:$E,MATCH('seznam hráčů'!C$1,'seznam hráčů'!$B$1:$E$1,0),FALSE),"")</f>
        <v>2007</v>
      </c>
      <c r="E12" s="4" t="str">
        <f>IFERROR(VLOOKUP($B12,'seznam hráčů'!$B:$E,MATCH('seznam hráčů'!E$1,'seznam hráčů'!$B$1:$E$1,0),FALSE),"")</f>
        <v>stž</v>
      </c>
      <c r="F12" s="4">
        <v>850</v>
      </c>
      <c r="G12" s="1"/>
    </row>
    <row r="13" spans="1:7" x14ac:dyDescent="0.25">
      <c r="A13" s="4" t="s">
        <v>21</v>
      </c>
      <c r="B13" s="13" t="s">
        <v>326</v>
      </c>
      <c r="C13" s="4" t="str">
        <f>IFERROR(VLOOKUP($B13,'seznam hráčů'!$B:$E,MATCH('seznam hráčů'!D$1,'seznam hráčů'!$B$1:$E$1,0),FALSE),"")</f>
        <v>T. J. Sokol Králův Dvůr</v>
      </c>
      <c r="D13" s="4">
        <f>IFERROR(VLOOKUP($B13,'seznam hráčů'!$B:$E,MATCH('seznam hráčů'!C$1,'seznam hráčů'!$B$1:$E$1,0),FALSE),"")</f>
        <v>2010</v>
      </c>
      <c r="E13" s="4" t="str">
        <f>IFERROR(VLOOKUP($B13,'seznam hráčů'!$B:$E,MATCH('seznam hráčů'!E$1,'seznam hráčů'!$B$1:$E$1,0),FALSE),"")</f>
        <v>mlž</v>
      </c>
      <c r="F13" s="4">
        <v>820</v>
      </c>
      <c r="G13" s="1"/>
    </row>
    <row r="14" spans="1:7" x14ac:dyDescent="0.25">
      <c r="A14" s="4" t="s">
        <v>23</v>
      </c>
      <c r="B14" s="13" t="s">
        <v>37</v>
      </c>
      <c r="C14" s="4" t="str">
        <f>IFERROR(VLOOKUP($B14,'seznam hráčů'!$B:$E,MATCH('seznam hráčů'!D$1,'seznam hráčů'!$B$1:$E$1,0),FALSE),"")</f>
        <v>TJ Praskolesy</v>
      </c>
      <c r="D14" s="4">
        <f>IFERROR(VLOOKUP($B14,'seznam hráčů'!$B:$E,MATCH('seznam hráčů'!C$1,'seznam hráčů'!$B$1:$E$1,0),FALSE),"")</f>
        <v>2007</v>
      </c>
      <c r="E14" s="4" t="str">
        <f>IFERROR(VLOOKUP($B14,'seznam hráčů'!$B:$E,MATCH('seznam hráčů'!E$1,'seznam hráčů'!$B$1:$E$1,0),FALSE),"")</f>
        <v>stž</v>
      </c>
      <c r="F14" s="4">
        <v>790</v>
      </c>
      <c r="G14" s="1"/>
    </row>
    <row r="15" spans="1:7" x14ac:dyDescent="0.25">
      <c r="A15" s="1"/>
      <c r="B15" s="11" t="s">
        <v>25</v>
      </c>
      <c r="C15" s="1"/>
      <c r="D15" s="1"/>
      <c r="E15" s="1"/>
      <c r="F15" s="1"/>
      <c r="G15" s="1"/>
    </row>
    <row r="16" spans="1:7" x14ac:dyDescent="0.25">
      <c r="A16" s="4" t="s">
        <v>26</v>
      </c>
      <c r="B16" s="13" t="s">
        <v>61</v>
      </c>
      <c r="C16" s="4" t="str">
        <f>IFERROR(VLOOKUP($B16,'seznam hráčů'!$B:$E,MATCH('seznam hráčů'!D$1,'seznam hráčů'!$B$1:$E$1,0),FALSE),"")</f>
        <v>T. J. Sokol Hudlice</v>
      </c>
      <c r="D16" s="4">
        <f>IFERROR(VLOOKUP($B16,'seznam hráčů'!$B:$E,MATCH('seznam hráčů'!C$1,'seznam hráčů'!$B$1:$E$1,0),FALSE),"")</f>
        <v>2008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 x14ac:dyDescent="0.25">
      <c r="A17" s="4" t="s">
        <v>28</v>
      </c>
      <c r="B17" s="13" t="s">
        <v>72</v>
      </c>
      <c r="C17" s="4" t="str">
        <f>IFERROR(VLOOKUP($B17,'seznam hráčů'!$B:$E,MATCH('seznam hráčů'!D$1,'seznam hráčů'!$B$1:$E$1,0),FALSE),"")</f>
        <v>T. J. Sokol Králův Dvůr</v>
      </c>
      <c r="D17" s="4">
        <f>IFERROR(VLOOKUP($B17,'seznam hráčů'!$B:$E,MATCH('seznam hráčů'!C$1,'seznam hráčů'!$B$1:$E$1,0),FALSE),"")</f>
        <v>2009</v>
      </c>
      <c r="E17" s="4" t="str">
        <f>IFERROR(VLOOKUP($B17,'seznam hráčů'!$B:$E,MATCH('seznam hráčů'!E$1,'seznam hráčů'!$B$1:$E$1,0),FALSE),"")</f>
        <v>mlž</v>
      </c>
      <c r="F17" s="4">
        <v>790</v>
      </c>
      <c r="G17" s="1"/>
    </row>
    <row r="18" spans="1:7" x14ac:dyDescent="0.25">
      <c r="A18" s="4" t="s">
        <v>30</v>
      </c>
      <c r="B18" s="13" t="s">
        <v>78</v>
      </c>
      <c r="C18" s="4" t="str">
        <f>IFERROR(VLOOKUP($B18,'seznam hráčů'!$B:$E,MATCH('seznam hráčů'!D$1,'seznam hráčů'!$B$1:$E$1,0),FALSE),"")</f>
        <v>T. J. Sokol Králův Dvůr</v>
      </c>
      <c r="D18" s="4">
        <f>IFERROR(VLOOKUP($B18,'seznam hráčů'!$B:$E,MATCH('seznam hráčů'!C$1,'seznam hráčů'!$B$1:$E$1,0),FALSE),"")</f>
        <v>2009</v>
      </c>
      <c r="E18" s="4" t="str">
        <f>IFERROR(VLOOKUP($B18,'seznam hráčů'!$B:$E,MATCH('seznam hráčů'!E$1,'seznam hráčů'!$B$1:$E$1,0),FALSE),"")</f>
        <v>mlž</v>
      </c>
      <c r="F18" s="4">
        <v>760</v>
      </c>
      <c r="G18" s="1"/>
    </row>
    <row r="19" spans="1:7" x14ac:dyDescent="0.25">
      <c r="A19" s="4" t="s">
        <v>32</v>
      </c>
      <c r="B19" s="13" t="s">
        <v>98</v>
      </c>
      <c r="C19" s="4" t="str">
        <f>IFERROR(VLOOKUP($B19,'seznam hráčů'!$B:$E,MATCH('seznam hráčů'!D$1,'seznam hráčů'!$B$1:$E$1,0),FALSE),"")</f>
        <v>T. J. Sokol Hořovice</v>
      </c>
      <c r="D19" s="4">
        <f>IFERROR(VLOOKUP($B19,'seznam hráčů'!$B:$E,MATCH('seznam hráčů'!C$1,'seznam hráčů'!$B$1:$E$1,0),FALSE),"")</f>
        <v>2007</v>
      </c>
      <c r="E19" s="4" t="str">
        <f>IFERROR(VLOOKUP($B19,'seznam hráčů'!$B:$E,MATCH('seznam hráčů'!E$1,'seznam hráčů'!$B$1:$E$1,0),FALSE),"")</f>
        <v>stž</v>
      </c>
      <c r="F19" s="4">
        <v>730</v>
      </c>
      <c r="G19" s="1"/>
    </row>
    <row r="20" spans="1:7" x14ac:dyDescent="0.25">
      <c r="A20" s="4" t="s">
        <v>34</v>
      </c>
      <c r="B20" s="13" t="s">
        <v>99</v>
      </c>
      <c r="C20" s="4" t="str">
        <f>IFERROR(VLOOKUP($B20,'seznam hráčů'!$B:$E,MATCH('seznam hráčů'!D$1,'seznam hráčů'!$B$1:$E$1,0),FALSE),"")</f>
        <v>TJ Lokomotiva Zdice</v>
      </c>
      <c r="D20" s="4">
        <f>IFERROR(VLOOKUP($B20,'seznam hráčů'!$B:$E,MATCH('seznam hráčů'!C$1,'seznam hráčů'!$B$1:$E$1,0),FALSE),"")</f>
        <v>2010</v>
      </c>
      <c r="E20" s="4" t="str">
        <f>IFERROR(VLOOKUP($B20,'seznam hráčů'!$B:$E,MATCH('seznam hráčů'!E$1,'seznam hráčů'!$B$1:$E$1,0),FALSE),"")</f>
        <v>mlž</v>
      </c>
      <c r="F20" s="4">
        <v>700</v>
      </c>
      <c r="G20" s="1"/>
    </row>
    <row r="21" spans="1:7" x14ac:dyDescent="0.25">
      <c r="A21" s="4" t="s">
        <v>36</v>
      </c>
      <c r="B21" s="13" t="s">
        <v>56</v>
      </c>
      <c r="C21" s="4" t="str">
        <f>IFERROR(VLOOKUP($B21,'seznam hráčů'!$B:$E,MATCH('seznam hráčů'!D$1,'seznam hráčů'!$B$1:$E$1,0),FALSE),"")</f>
        <v>T. J. Sokol Hudlice</v>
      </c>
      <c r="D21" s="4">
        <f>IFERROR(VLOOKUP($B21,'seznam hráčů'!$B:$E,MATCH('seznam hráčů'!C$1,'seznam hráčů'!$B$1:$E$1,0),FALSE),"")</f>
        <v>2007</v>
      </c>
      <c r="E21" s="4" t="str">
        <f>IFERROR(VLOOKUP($B21,'seznam hráčů'!$B:$E,MATCH('seznam hráčů'!E$1,'seznam hráčů'!$B$1:$E$1,0),FALSE),"")</f>
        <v>stž</v>
      </c>
      <c r="F21" s="4">
        <v>670</v>
      </c>
      <c r="G21" s="1"/>
    </row>
    <row r="22" spans="1:7" x14ac:dyDescent="0.25">
      <c r="A22" s="4" t="s">
        <v>38</v>
      </c>
      <c r="B22" s="13" t="s">
        <v>63</v>
      </c>
      <c r="C22" s="4" t="str">
        <f>IFERROR(VLOOKUP($B22,'seznam hráčů'!$B:$E,MATCH('seznam hráčů'!D$1,'seznam hráčů'!$B$1:$E$1,0),FALSE),"")</f>
        <v>T. J. Sokol Hořovice</v>
      </c>
      <c r="D22" s="4">
        <f>IFERROR(VLOOKUP($B22,'seznam hráčů'!$B:$E,MATCH('seznam hráčů'!C$1,'seznam hráčů'!$B$1:$E$1,0),FALSE),"")</f>
        <v>2006</v>
      </c>
      <c r="E22" s="4" t="str">
        <f>IFERROR(VLOOKUP($B22,'seznam hráčů'!$B:$E,MATCH('seznam hráčů'!E$1,'seznam hráčů'!$B$1:$E$1,0),FALSE),"")</f>
        <v>dor</v>
      </c>
      <c r="F22" s="4">
        <v>640</v>
      </c>
      <c r="G22" s="1"/>
    </row>
    <row r="23" spans="1:7" x14ac:dyDescent="0.25">
      <c r="A23" s="4" t="s">
        <v>40</v>
      </c>
      <c r="B23" s="13" t="s">
        <v>100</v>
      </c>
      <c r="C23" s="4" t="str">
        <f>IFERROR(VLOOKUP($B23,'seznam hráčů'!$B:$E,MATCH('seznam hráčů'!D$1,'seznam hráčů'!$B$1:$E$1,0),FALSE),"")</f>
        <v>T. J. Sokol Žebrák</v>
      </c>
      <c r="D23" s="4">
        <f>IFERROR(VLOOKUP($B23,'seznam hráčů'!$B:$E,MATCH('seznam hráčů'!C$1,'seznam hráčů'!$B$1:$E$1,0),FALSE),"")</f>
        <v>2007</v>
      </c>
      <c r="E23" s="4" t="str">
        <f>IFERROR(VLOOKUP($B23,'seznam hráčů'!$B:$E,MATCH('seznam hráčů'!E$1,'seznam hráčů'!$B$1:$E$1,0),FALSE),"")</f>
        <v>stž</v>
      </c>
      <c r="F23" s="4">
        <v>610</v>
      </c>
      <c r="G23" s="1"/>
    </row>
    <row r="24" spans="1:7" x14ac:dyDescent="0.25">
      <c r="A24" s="1"/>
      <c r="B24" s="11" t="s">
        <v>42</v>
      </c>
      <c r="C24" s="1"/>
      <c r="D24" s="1"/>
      <c r="E24" s="1"/>
      <c r="F24" s="1"/>
      <c r="G24" s="1"/>
    </row>
    <row r="25" spans="1:7" x14ac:dyDescent="0.25">
      <c r="A25" s="4" t="s">
        <v>43</v>
      </c>
      <c r="B25" s="13" t="s">
        <v>67</v>
      </c>
      <c r="C25" s="4" t="str">
        <f>IFERROR(VLOOKUP($B25,'seznam hráčů'!$B:$E,MATCH('seznam hráčů'!D$1,'seznam hráčů'!$B$1:$E$1,0),FALSE),"")</f>
        <v>T. J. Sokol Hořovice</v>
      </c>
      <c r="D25" s="4">
        <f>IFERROR(VLOOKUP($B25,'seznam hráčů'!$B:$E,MATCH('seznam hráčů'!C$1,'seznam hráčů'!$B$1:$E$1,0),FALSE),"")</f>
        <v>2010</v>
      </c>
      <c r="E25" s="4" t="str">
        <f>IFERROR(VLOOKUP($B25,'seznam hráčů'!$B:$E,MATCH('seznam hráčů'!E$1,'seznam hráčů'!$B$1:$E$1,0),FALSE),"")</f>
        <v>mlž</v>
      </c>
      <c r="F25" s="4">
        <v>640</v>
      </c>
      <c r="G25" s="1"/>
    </row>
    <row r="26" spans="1:7" x14ac:dyDescent="0.25">
      <c r="A26" s="4" t="s">
        <v>45</v>
      </c>
      <c r="B26" s="13" t="s">
        <v>104</v>
      </c>
      <c r="C26" s="4" t="str">
        <f>IFERROR(VLOOKUP($B26,'seznam hráčů'!$B:$E,MATCH('seznam hráčů'!D$1,'seznam hráčů'!$B$1:$E$1,0),FALSE),"")</f>
        <v>TJ Litavan Libomyšl</v>
      </c>
      <c r="D26" s="4">
        <f>IFERROR(VLOOKUP($B26,'seznam hráčů'!$B:$E,MATCH('seznam hráčů'!C$1,'seznam hráčů'!$B$1:$E$1,0),FALSE),"")</f>
        <v>2007</v>
      </c>
      <c r="E26" s="4" t="str">
        <f>IFERROR(VLOOKUP($B26,'seznam hráčů'!$B:$E,MATCH('seznam hráčů'!E$1,'seznam hráčů'!$B$1:$E$1,0),FALSE),"")</f>
        <v>stž</v>
      </c>
      <c r="F26" s="4">
        <v>610</v>
      </c>
      <c r="G26" s="1"/>
    </row>
    <row r="27" spans="1:7" x14ac:dyDescent="0.25">
      <c r="A27" s="4" t="s">
        <v>47</v>
      </c>
      <c r="B27" s="13" t="s">
        <v>46</v>
      </c>
      <c r="C27" s="4" t="str">
        <f>IFERROR(VLOOKUP($B27,'seznam hráčů'!$B:$E,MATCH('seznam hráčů'!D$1,'seznam hráčů'!$B$1:$E$1,0),FALSE),"")</f>
        <v>TJ Litavan Libomyšl</v>
      </c>
      <c r="D27" s="4">
        <f>IFERROR(VLOOKUP($B27,'seznam hráčů'!$B:$E,MATCH('seznam hráčů'!C$1,'seznam hráčů'!$B$1:$E$1,0),FALSE),"")</f>
        <v>2009</v>
      </c>
      <c r="E27" s="4" t="str">
        <f>IFERROR(VLOOKUP($B27,'seznam hráčů'!$B:$E,MATCH('seznam hráčů'!E$1,'seznam hráčů'!$B$1:$E$1,0),FALSE),"")</f>
        <v>mlž</v>
      </c>
      <c r="F27" s="4">
        <v>580</v>
      </c>
      <c r="G27" s="1"/>
    </row>
    <row r="28" spans="1:7" x14ac:dyDescent="0.25">
      <c r="A28" s="4" t="s">
        <v>49</v>
      </c>
      <c r="B28" s="13" t="s">
        <v>76</v>
      </c>
      <c r="C28" s="4" t="str">
        <f>IFERROR(VLOOKUP($B28,'seznam hráčů'!$B:$E,MATCH('seznam hráčů'!D$1,'seznam hráčů'!$B$1:$E$1,0),FALSE),"")</f>
        <v>T. J. Sokol Králův Dvůr</v>
      </c>
      <c r="D28" s="4">
        <f>IFERROR(VLOOKUP($B28,'seznam hráčů'!$B:$E,MATCH('seznam hráčů'!C$1,'seznam hráčů'!$B$1:$E$1,0),FALSE),"")</f>
        <v>2008</v>
      </c>
      <c r="E28" s="4" t="str">
        <f>IFERROR(VLOOKUP($B28,'seznam hráčů'!$B:$E,MATCH('seznam hráčů'!E$1,'seznam hráčů'!$B$1:$E$1,0),FALSE),"")</f>
        <v>stž</v>
      </c>
      <c r="F28" s="4">
        <v>550</v>
      </c>
      <c r="G28" s="1"/>
    </row>
    <row r="29" spans="1:7" x14ac:dyDescent="0.25">
      <c r="A29" s="4" t="s">
        <v>51</v>
      </c>
      <c r="B29" s="13" t="s">
        <v>74</v>
      </c>
      <c r="C29" s="4" t="str">
        <f>IFERROR(VLOOKUP($B29,'seznam hráčů'!$B:$E,MATCH('seznam hráčů'!D$1,'seznam hráčů'!$B$1:$E$1,0),FALSE),"")</f>
        <v>T. J. Sokol Žebrák</v>
      </c>
      <c r="D29" s="4">
        <f>IFERROR(VLOOKUP($B29,'seznam hráčů'!$B:$E,MATCH('seznam hráčů'!C$1,'seznam hráčů'!$B$1:$E$1,0),FALSE),"")</f>
        <v>2007</v>
      </c>
      <c r="E29" s="4" t="str">
        <f>IFERROR(VLOOKUP($B29,'seznam hráčů'!$B:$E,MATCH('seznam hráčů'!E$1,'seznam hráčů'!$B$1:$E$1,0),FALSE),"")</f>
        <v>stž</v>
      </c>
      <c r="F29" s="4">
        <v>530</v>
      </c>
      <c r="G29" s="1"/>
    </row>
    <row r="30" spans="1:7" x14ac:dyDescent="0.25">
      <c r="A30" s="4" t="s">
        <v>53</v>
      </c>
      <c r="B30" s="13" t="s">
        <v>108</v>
      </c>
      <c r="C30" s="4" t="str">
        <f>IFERROR(VLOOKUP($B30,'seznam hráčů'!$B:$E,MATCH('seznam hráčů'!D$1,'seznam hráčů'!$B$1:$E$1,0),FALSE),"")</f>
        <v>TJ. Lokomotiva Zdice</v>
      </c>
      <c r="D30" s="4">
        <f>IFERROR(VLOOKUP($B30,'seznam hráčů'!$B:$E,MATCH('seznam hráčů'!C$1,'seznam hráčů'!$B$1:$E$1,0),FALSE),"")</f>
        <v>2011</v>
      </c>
      <c r="E30" s="4" t="str">
        <f>IFERROR(VLOOKUP($B30,'seznam hráčů'!$B:$E,MATCH('seznam hráčů'!E$1,'seznam hráčů'!$B$1:$E$1,0),FALSE),"")</f>
        <v>nmlž</v>
      </c>
      <c r="F30" s="4">
        <v>510</v>
      </c>
      <c r="G30" s="1"/>
    </row>
    <row r="31" spans="1:7" x14ac:dyDescent="0.25">
      <c r="A31" s="4" t="s">
        <v>55</v>
      </c>
      <c r="B31" s="13" t="s">
        <v>95</v>
      </c>
      <c r="C31" s="4" t="str">
        <f>IFERROR(VLOOKUP($B31,'seznam hráčů'!$B:$E,MATCH('seznam hráčů'!D$1,'seznam hráčů'!$B$1:$E$1,0),FALSE),"")</f>
        <v>TJ Olešná</v>
      </c>
      <c r="D31" s="4">
        <f>IFERROR(VLOOKUP($B31,'seznam hráčů'!$B:$E,MATCH('seznam hráčů'!C$1,'seznam hráčů'!$B$1:$E$1,0),FALSE),"")</f>
        <v>2011</v>
      </c>
      <c r="E31" s="4" t="str">
        <f>IFERROR(VLOOKUP($B31,'seznam hráčů'!$B:$E,MATCH('seznam hráčů'!E$1,'seznam hráčů'!$B$1:$E$1,0),FALSE),"")</f>
        <v>nmlž</v>
      </c>
      <c r="F31" s="4">
        <v>490</v>
      </c>
      <c r="G31" s="1"/>
    </row>
    <row r="32" spans="1:7" x14ac:dyDescent="0.25">
      <c r="A32" s="4" t="s">
        <v>58</v>
      </c>
      <c r="B32" s="13" t="s">
        <v>93</v>
      </c>
      <c r="C32" s="4" t="str">
        <f>IFERROR(VLOOKUP($B32,'seznam hráčů'!$B:$E,MATCH('seznam hráčů'!D$1,'seznam hráčů'!$B$1:$E$1,0),FALSE),"")</f>
        <v>T. J. Sokol Králův Dvůr</v>
      </c>
      <c r="D32" s="4">
        <f>IFERROR(VLOOKUP($B32,'seznam hráčů'!$B:$E,MATCH('seznam hráčů'!C$1,'seznam hráčů'!$B$1:$E$1,0),FALSE),"")</f>
        <v>2013</v>
      </c>
      <c r="E32" s="4" t="str">
        <f>IFERROR(VLOOKUP($B32,'seznam hráčů'!$B:$E,MATCH('seznam hráčů'!E$1,'seznam hráčů'!$B$1:$E$1,0),FALSE),"")</f>
        <v>nmlž</v>
      </c>
      <c r="F32" s="4">
        <v>470</v>
      </c>
      <c r="G32" s="1"/>
    </row>
    <row r="33" spans="1:7" x14ac:dyDescent="0.25">
      <c r="A33" s="1"/>
      <c r="B33" s="11" t="s">
        <v>57</v>
      </c>
      <c r="C33" s="1"/>
      <c r="D33" s="1"/>
      <c r="E33" s="1"/>
      <c r="F33" s="1"/>
      <c r="G33" s="1"/>
    </row>
    <row r="34" spans="1:7" x14ac:dyDescent="0.25">
      <c r="A34" s="4" t="s">
        <v>60</v>
      </c>
      <c r="B34" s="13" t="s">
        <v>113</v>
      </c>
      <c r="C34" s="4" t="str">
        <f>IFERROR(VLOOKUP($B34,'seznam hráčů'!$B:$E,MATCH('seznam hráčů'!D$1,'seznam hráčů'!$B$1:$E$1,0),FALSE),"")</f>
        <v>Slovan Lochovice</v>
      </c>
      <c r="D34" s="4">
        <f>IFERROR(VLOOKUP($B34,'seznam hráčů'!$B:$E,MATCH('seznam hráčů'!C$1,'seznam hráčů'!$B$1:$E$1,0),FALSE),"")</f>
        <v>2009</v>
      </c>
      <c r="E34" s="4" t="str">
        <f>IFERROR(VLOOKUP($B34,'seznam hráčů'!$B:$E,MATCH('seznam hráčů'!E$1,'seznam hráčů'!$B$1:$E$1,0),FALSE),"")</f>
        <v>mlž</v>
      </c>
      <c r="F34" s="4">
        <v>490</v>
      </c>
      <c r="G34" s="1"/>
    </row>
    <row r="35" spans="1:7" x14ac:dyDescent="0.25">
      <c r="A35" s="4" t="s">
        <v>62</v>
      </c>
      <c r="B35" s="13" t="s">
        <v>105</v>
      </c>
      <c r="C35" s="4" t="str">
        <f>IFERROR(VLOOKUP($B35,'seznam hráčů'!$B:$E,MATCH('seznam hráčů'!D$1,'seznam hráčů'!$B$1:$E$1,0),FALSE),"")</f>
        <v>T. J. Sokol Hořovice</v>
      </c>
      <c r="D35" s="4">
        <f>IFERROR(VLOOKUP($B35,'seznam hráčů'!$B:$E,MATCH('seznam hráčů'!C$1,'seznam hráčů'!$B$1:$E$1,0),FALSE),"")</f>
        <v>2006</v>
      </c>
      <c r="E35" s="4" t="str">
        <f>IFERROR(VLOOKUP($B35,'seznam hráčů'!$B:$E,MATCH('seznam hráčů'!E$1,'seznam hráčů'!$B$1:$E$1,0),FALSE),"")</f>
        <v>dor</v>
      </c>
      <c r="F35" s="4">
        <v>470</v>
      </c>
      <c r="G35" s="1"/>
    </row>
    <row r="36" spans="1:7" x14ac:dyDescent="0.25">
      <c r="A36" s="4" t="s">
        <v>64</v>
      </c>
      <c r="B36" s="13" t="s">
        <v>112</v>
      </c>
      <c r="C36" s="4" t="str">
        <f>IFERROR(VLOOKUP($B36,'seznam hráčů'!$B:$E,MATCH('seznam hráčů'!D$1,'seznam hráčů'!$B$1:$E$1,0),FALSE),"")</f>
        <v>TJ. Lokomotiva Zdice</v>
      </c>
      <c r="D36" s="4">
        <f>IFERROR(VLOOKUP($B36,'seznam hráčů'!$B:$E,MATCH('seznam hráčů'!C$1,'seznam hráčů'!$B$1:$E$1,0),FALSE),"")</f>
        <v>2011</v>
      </c>
      <c r="E36" s="4" t="str">
        <f>IFERROR(VLOOKUP($B36,'seznam hráčů'!$B:$E,MATCH('seznam hráčů'!E$1,'seznam hráčů'!$B$1:$E$1,0),FALSE),"")</f>
        <v>nmlž</v>
      </c>
      <c r="F36" s="4">
        <v>450</v>
      </c>
      <c r="G36" s="1"/>
    </row>
    <row r="37" spans="1:7" x14ac:dyDescent="0.25">
      <c r="A37" s="4" t="s">
        <v>66</v>
      </c>
      <c r="B37" s="13" t="s">
        <v>50</v>
      </c>
      <c r="C37" s="4" t="str">
        <f>IFERROR(VLOOKUP($B37,'seznam hráčů'!$B:$E,MATCH('seznam hráčů'!D$1,'seznam hráčů'!$B$1:$E$1,0),FALSE),"")</f>
        <v>T. J. Sokol Hořovice</v>
      </c>
      <c r="D37" s="4">
        <f>IFERROR(VLOOKUP($B37,'seznam hráčů'!$B:$E,MATCH('seznam hráčů'!C$1,'seznam hráčů'!$B$1:$E$1,0),FALSE),"")</f>
        <v>2009</v>
      </c>
      <c r="E37" s="4" t="str">
        <f>IFERROR(VLOOKUP($B37,'seznam hráčů'!$B:$E,MATCH('seznam hráčů'!E$1,'seznam hráčů'!$B$1:$E$1,0),FALSE),"")</f>
        <v>mlž</v>
      </c>
      <c r="F37" s="4">
        <v>430</v>
      </c>
      <c r="G37" s="1"/>
    </row>
    <row r="38" spans="1:7" x14ac:dyDescent="0.25">
      <c r="A38" s="4" t="s">
        <v>68</v>
      </c>
      <c r="B38" s="13" t="s">
        <v>80</v>
      </c>
      <c r="C38" s="4" t="str">
        <f>IFERROR(VLOOKUP($B38,'seznam hráčů'!$B:$E,MATCH('seznam hráčů'!D$1,'seznam hráčů'!$B$1:$E$1,0),FALSE),"")</f>
        <v>TJ Praskolesy</v>
      </c>
      <c r="D38" s="4">
        <f>IFERROR(VLOOKUP($B38,'seznam hráčů'!$B:$E,MATCH('seznam hráčů'!C$1,'seznam hráčů'!$B$1:$E$1,0),FALSE),"")</f>
        <v>2012</v>
      </c>
      <c r="E38" s="4" t="str">
        <f>IFERROR(VLOOKUP($B38,'seznam hráčů'!$B:$E,MATCH('seznam hráčů'!E$1,'seznam hráčů'!$B$1:$E$1,0),FALSE),"")</f>
        <v>nmlž</v>
      </c>
      <c r="F38" s="4">
        <v>410</v>
      </c>
      <c r="G38" s="1"/>
    </row>
    <row r="39" spans="1:7" x14ac:dyDescent="0.25">
      <c r="A39" s="4" t="s">
        <v>71</v>
      </c>
      <c r="B39" s="13" t="s">
        <v>114</v>
      </c>
      <c r="C39" s="4" t="str">
        <f>IFERROR(VLOOKUP($B39,'seznam hráčů'!$B:$E,MATCH('seznam hráčů'!D$1,'seznam hráčů'!$B$1:$E$1,0),FALSE),"")</f>
        <v>Slovan Lochovice</v>
      </c>
      <c r="D39" s="4">
        <f>IFERROR(VLOOKUP($B39,'seznam hráčů'!$B:$E,MATCH('seznam hráčů'!C$1,'seznam hráčů'!$B$1:$E$1,0),FALSE),"")</f>
        <v>2011</v>
      </c>
      <c r="E39" s="4" t="str">
        <f>IFERROR(VLOOKUP($B39,'seznam hráčů'!$B:$E,MATCH('seznam hráčů'!E$1,'seznam hráčů'!$B$1:$E$1,0),FALSE),"")</f>
        <v>nmlž</v>
      </c>
      <c r="F39" s="4">
        <v>390</v>
      </c>
      <c r="G39" s="1"/>
    </row>
    <row r="40" spans="1:7" x14ac:dyDescent="0.25">
      <c r="A40" s="4" t="s">
        <v>73</v>
      </c>
      <c r="B40" s="13" t="s">
        <v>115</v>
      </c>
      <c r="C40" s="4" t="str">
        <f>IFERROR(VLOOKUP($B40,'seznam hráčů'!$B:$E,MATCH('seznam hráčů'!D$1,'seznam hráčů'!$B$1:$E$1,0),FALSE),"")</f>
        <v>TJ. Lokomotiva Zdice</v>
      </c>
      <c r="D40" s="4">
        <f>IFERROR(VLOOKUP($B40,'seznam hráčů'!$B:$E,MATCH('seznam hráčů'!C$1,'seznam hráčů'!$B$1:$E$1,0),FALSE),"")</f>
        <v>2012</v>
      </c>
      <c r="E40" s="4" t="str">
        <f>IFERROR(VLOOKUP($B40,'seznam hráčů'!$B:$E,MATCH('seznam hráčů'!E$1,'seznam hráčů'!$B$1:$E$1,0),FALSE),"")</f>
        <v>nmlž</v>
      </c>
      <c r="F40" s="4">
        <v>370</v>
      </c>
      <c r="G40" s="1"/>
    </row>
    <row r="41" spans="1:7" x14ac:dyDescent="0.25">
      <c r="A41" s="4" t="s">
        <v>75</v>
      </c>
      <c r="B41" s="13" t="s">
        <v>116</v>
      </c>
      <c r="C41" s="4" t="str">
        <f>IFERROR(VLOOKUP($B41,'seznam hráčů'!$B:$E,MATCH('seznam hráčů'!D$1,'seznam hráčů'!$B$1:$E$1,0),FALSE),"")</f>
        <v>Slovan Lochovice</v>
      </c>
      <c r="D41" s="4">
        <f>IFERROR(VLOOKUP($B41,'seznam hráčů'!$B:$E,MATCH('seznam hráčů'!C$1,'seznam hráčů'!$B$1:$E$1,0),FALSE),"")</f>
        <v>2011</v>
      </c>
      <c r="E41" s="4" t="str">
        <f>IFERROR(VLOOKUP($B41,'seznam hráčů'!$B:$E,MATCH('seznam hráčů'!E$1,'seznam hráčů'!$B$1:$E$1,0),FALSE),"")</f>
        <v>nmlž</v>
      </c>
      <c r="F41" s="4">
        <v>350</v>
      </c>
      <c r="G41" s="1"/>
    </row>
    <row r="42" spans="1:7" x14ac:dyDescent="0.25">
      <c r="A42" s="1"/>
      <c r="B42" s="2"/>
      <c r="C42" s="2"/>
      <c r="D42" s="1"/>
      <c r="E42" s="1"/>
      <c r="F42" s="1"/>
      <c r="G42" s="1"/>
    </row>
    <row r="43" spans="1:7" x14ac:dyDescent="0.25">
      <c r="A43" s="1"/>
      <c r="B43" s="2"/>
      <c r="C43" s="2"/>
      <c r="D43" s="1"/>
      <c r="E43" s="1"/>
      <c r="F43" s="1"/>
      <c r="G43" s="1"/>
    </row>
    <row r="44" spans="1:7" x14ac:dyDescent="0.25">
      <c r="A44" s="1"/>
      <c r="B44" s="2"/>
      <c r="C44" s="2"/>
      <c r="D44" s="1"/>
      <c r="E44" s="1"/>
      <c r="F44" s="1"/>
      <c r="G44" s="1"/>
    </row>
    <row r="45" spans="1:7" x14ac:dyDescent="0.25">
      <c r="A45" s="1"/>
      <c r="B45" s="12" t="s">
        <v>83</v>
      </c>
      <c r="C45" s="2"/>
      <c r="D45" s="1"/>
      <c r="E45" s="1"/>
      <c r="F45" s="1"/>
      <c r="G45" s="1"/>
    </row>
    <row r="46" spans="1:7" x14ac:dyDescent="0.25">
      <c r="A46" s="1"/>
    </row>
    <row r="47" spans="1:7" x14ac:dyDescent="0.25">
      <c r="B47" s="13" t="s">
        <v>84</v>
      </c>
      <c r="C47" s="14"/>
    </row>
    <row r="48" spans="1:7" x14ac:dyDescent="0.25">
      <c r="B48" s="13" t="s">
        <v>85</v>
      </c>
      <c r="C48" s="15"/>
    </row>
    <row r="49" spans="2:3" x14ac:dyDescent="0.25">
      <c r="B49" s="13" t="s">
        <v>86</v>
      </c>
      <c r="C49" s="8"/>
    </row>
    <row r="50" spans="2:3" x14ac:dyDescent="0.25">
      <c r="B50" s="13" t="s">
        <v>87</v>
      </c>
      <c r="C50" s="10"/>
    </row>
    <row r="52" spans="2:3" x14ac:dyDescent="0.25">
      <c r="B52" s="13" t="s">
        <v>88</v>
      </c>
      <c r="C52" s="13"/>
    </row>
    <row r="53" spans="2:3" x14ac:dyDescent="0.25">
      <c r="B53" s="13" t="s">
        <v>89</v>
      </c>
      <c r="C53" s="13"/>
    </row>
  </sheetData>
  <mergeCells count="2">
    <mergeCell ref="A1:F2"/>
    <mergeCell ref="A3:F4"/>
  </mergeCells>
  <conditionalFormatting sqref="E7:E14">
    <cfRule type="cellIs" dxfId="218" priority="21" operator="equal">
      <formula>"dor"</formula>
    </cfRule>
    <cfRule type="cellIs" dxfId="217" priority="22" operator="equal">
      <formula>"stž"</formula>
    </cfRule>
    <cfRule type="cellIs" dxfId="216" priority="23" operator="equal">
      <formula>"mlž"</formula>
    </cfRule>
    <cfRule type="cellIs" dxfId="215" priority="24" operator="equal">
      <formula>"nmlž"</formula>
    </cfRule>
  </conditionalFormatting>
  <conditionalFormatting sqref="E16:E23">
    <cfRule type="cellIs" dxfId="214" priority="17" operator="equal">
      <formula>"dor"</formula>
    </cfRule>
    <cfRule type="cellIs" dxfId="213" priority="18" operator="equal">
      <formula>"stž"</formula>
    </cfRule>
    <cfRule type="cellIs" dxfId="212" priority="19" operator="equal">
      <formula>"mlž"</formula>
    </cfRule>
    <cfRule type="cellIs" dxfId="211" priority="20" operator="equal">
      <formula>"nmlž"</formula>
    </cfRule>
  </conditionalFormatting>
  <conditionalFormatting sqref="E25:E32">
    <cfRule type="cellIs" dxfId="210" priority="13" operator="equal">
      <formula>"dor"</formula>
    </cfRule>
    <cfRule type="cellIs" dxfId="209" priority="14" operator="equal">
      <formula>"stž"</formula>
    </cfRule>
    <cfRule type="cellIs" dxfId="208" priority="15" operator="equal">
      <formula>"mlž"</formula>
    </cfRule>
    <cfRule type="cellIs" dxfId="207" priority="16" operator="equal">
      <formula>"nmlž"</formula>
    </cfRule>
  </conditionalFormatting>
  <conditionalFormatting sqref="E34:E41">
    <cfRule type="cellIs" dxfId="206" priority="9" operator="equal">
      <formula>"dor"</formula>
    </cfRule>
    <cfRule type="cellIs" dxfId="205" priority="10" operator="equal">
      <formula>"stž"</formula>
    </cfRule>
    <cfRule type="cellIs" dxfId="204" priority="11" operator="equal">
      <formula>"mlž"</formula>
    </cfRule>
    <cfRule type="cellIs" dxfId="203" priority="12" operator="equal">
      <formula>"nmlž"</formula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C6A25-B3FB-44EA-B91D-A8A35ECC301C}">
  <dimension ref="A1:G46"/>
  <sheetViews>
    <sheetView workbookViewId="0">
      <selection activeCell="O23" sqref="O23"/>
    </sheetView>
  </sheetViews>
  <sheetFormatPr defaultRowHeight="15" x14ac:dyDescent="0.2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 x14ac:dyDescent="0.25">
      <c r="A1" s="104" t="s">
        <v>0</v>
      </c>
      <c r="B1" s="105"/>
      <c r="C1" s="105"/>
      <c r="D1" s="105"/>
      <c r="E1" s="105"/>
      <c r="F1" s="106"/>
      <c r="G1" s="16"/>
    </row>
    <row r="2" spans="1:7" ht="14.45" customHeight="1" x14ac:dyDescent="0.25">
      <c r="A2" s="107"/>
      <c r="B2" s="108"/>
      <c r="C2" s="108"/>
      <c r="D2" s="108"/>
      <c r="E2" s="108"/>
      <c r="F2" s="109"/>
      <c r="G2" s="16"/>
    </row>
    <row r="3" spans="1:7" ht="14.45" customHeight="1" x14ac:dyDescent="0.25">
      <c r="A3" s="110"/>
      <c r="B3" s="111"/>
      <c r="C3" s="111"/>
      <c r="D3" s="111"/>
      <c r="E3" s="111"/>
      <c r="F3" s="112"/>
      <c r="G3" s="17"/>
    </row>
    <row r="4" spans="1:7" ht="14.45" customHeight="1" x14ac:dyDescent="0.25">
      <c r="A4" s="113"/>
      <c r="B4" s="114"/>
      <c r="C4" s="114"/>
      <c r="D4" s="114"/>
      <c r="E4" s="114"/>
      <c r="F4" s="115"/>
      <c r="G4" s="17"/>
    </row>
    <row r="5" spans="1:7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 x14ac:dyDescent="0.25">
      <c r="A6" s="36"/>
      <c r="B6" s="35" t="s">
        <v>8</v>
      </c>
      <c r="C6" s="36"/>
      <c r="D6" s="36"/>
      <c r="E6" s="36"/>
      <c r="F6" s="36"/>
      <c r="G6" s="1"/>
    </row>
    <row r="7" spans="1:7" x14ac:dyDescent="0.25">
      <c r="A7" s="4" t="s">
        <v>9</v>
      </c>
      <c r="B7" s="13" t="s">
        <v>10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stž</v>
      </c>
      <c r="F7" s="4">
        <v>1000</v>
      </c>
      <c r="G7" s="1"/>
    </row>
    <row r="8" spans="1:7" x14ac:dyDescent="0.25">
      <c r="A8" s="4" t="s">
        <v>11</v>
      </c>
      <c r="B8" s="13" t="s">
        <v>12</v>
      </c>
      <c r="C8" s="4" t="str">
        <f>IFERROR(VLOOKUP($B8,'seznam hráčů'!$B:$E,MATCH('seznam hráčů'!D$1,'seznam hráčů'!$B$1:$E$1,0),FALSE),"")</f>
        <v>T. J. Sokol Žebrák</v>
      </c>
      <c r="D8" s="4">
        <f>IFERROR(VLOOKUP($B8,'seznam hráčů'!$B:$E,MATCH('seznam hráčů'!C$1,'seznam hráčů'!$B$1:$E$1,0),FALSE),"")</f>
        <v>2010</v>
      </c>
      <c r="E8" s="4" t="str">
        <f>IFERROR(VLOOKUP($B8,'seznam hráčů'!$B:$E,MATCH('seznam hráčů'!E$1,'seznam hráčů'!$B$1:$E$1,0),FALSE),"")</f>
        <v>mlž</v>
      </c>
      <c r="F8" s="4">
        <v>970</v>
      </c>
      <c r="G8" s="1"/>
    </row>
    <row r="9" spans="1:7" x14ac:dyDescent="0.25">
      <c r="A9" s="4" t="s">
        <v>13</v>
      </c>
      <c r="B9" s="13" t="s">
        <v>91</v>
      </c>
      <c r="C9" s="4" t="str">
        <f>IFERROR(VLOOKUP($B9,'seznam hráčů'!$B:$E,MATCH('seznam hráčů'!D$1,'seznam hráčů'!$B$1:$E$1,0),FALSE),"")</f>
        <v>TJ Záluží</v>
      </c>
      <c r="D9" s="4">
        <f>IFERROR(VLOOKUP($B9,'seznam hráčů'!$B:$E,MATCH('seznam hráčů'!C$1,'seznam hráčů'!$B$1:$E$1,0),FALSE),"")</f>
        <v>2010</v>
      </c>
      <c r="E9" s="4" t="str">
        <f>IFERROR(VLOOKUP($B9,'seznam hráčů'!$B:$E,MATCH('seznam hráčů'!E$1,'seznam hráčů'!$B$1:$E$1,0),FALSE),"")</f>
        <v>mlž</v>
      </c>
      <c r="F9" s="4">
        <v>940</v>
      </c>
      <c r="G9" s="1"/>
    </row>
    <row r="10" spans="1:7" x14ac:dyDescent="0.25">
      <c r="A10" s="4" t="s">
        <v>15</v>
      </c>
      <c r="B10" s="13" t="s">
        <v>18</v>
      </c>
      <c r="C10" s="4" t="str">
        <f>IFERROR(VLOOKUP($B10,'seznam hráčů'!$B:$E,MATCH('seznam hráčů'!D$1,'seznam hráčů'!$B$1:$E$1,0),FALSE),"")</f>
        <v>TJ Olešná</v>
      </c>
      <c r="D10" s="4">
        <f>IFERROR(VLOOKUP($B10,'seznam hráčů'!$B:$E,MATCH('seznam hráčů'!C$1,'seznam hráčů'!$B$1:$E$1,0),FALSE),"")</f>
        <v>2008</v>
      </c>
      <c r="E10" s="4" t="str">
        <f>IFERROR(VLOOKUP($B10,'seznam hráčů'!$B:$E,MATCH('seznam hráčů'!E$1,'seznam hráčů'!$B$1:$E$1,0),FALSE),"")</f>
        <v>stž</v>
      </c>
      <c r="F10" s="4">
        <v>910</v>
      </c>
      <c r="G10" s="1"/>
    </row>
    <row r="11" spans="1:7" x14ac:dyDescent="0.25">
      <c r="A11" s="4" t="s">
        <v>17</v>
      </c>
      <c r="B11" s="13" t="s">
        <v>29</v>
      </c>
      <c r="C11" s="4" t="str">
        <f>IFERROR(VLOOKUP($B11,'seznam hráčů'!$B:$E,MATCH('seznam hráčů'!D$1,'seznam hráčů'!$B$1:$E$1,0),FALSE),"")</f>
        <v>T. J. Sokol Hudlice</v>
      </c>
      <c r="D11" s="4">
        <f>IFERROR(VLOOKUP($B11,'seznam hráčů'!$B:$E,MATCH('seznam hráčů'!C$1,'seznam hráčů'!$B$1:$E$1,0),FALSE),"")</f>
        <v>2006</v>
      </c>
      <c r="E11" s="4" t="str">
        <f>IFERROR(VLOOKUP($B11,'seznam hráčů'!$B:$E,MATCH('seznam hráčů'!E$1,'seznam hráčů'!$B$1:$E$1,0),FALSE),"")</f>
        <v>dor</v>
      </c>
      <c r="F11" s="4">
        <v>880</v>
      </c>
      <c r="G11" s="1"/>
    </row>
    <row r="12" spans="1:7" x14ac:dyDescent="0.25">
      <c r="A12" s="4" t="s">
        <v>19</v>
      </c>
      <c r="B12" s="13" t="s">
        <v>14</v>
      </c>
      <c r="C12" s="4" t="str">
        <f>IFERROR(VLOOKUP($B12,'seznam hráčů'!$B:$E,MATCH('seznam hráčů'!D$1,'seznam hráčů'!$B$1:$E$1,0),FALSE),"")</f>
        <v>T. J. Sokol Hudlice</v>
      </c>
      <c r="D12" s="4">
        <f>IFERROR(VLOOKUP($B12,'seznam hráčů'!$B:$E,MATCH('seznam hráčů'!C$1,'seznam hráčů'!$B$1:$E$1,0),FALSE),"")</f>
        <v>2006</v>
      </c>
      <c r="E12" s="4" t="str">
        <f>IFERROR(VLOOKUP($B12,'seznam hráčů'!$B:$E,MATCH('seznam hráčů'!E$1,'seznam hráčů'!$B$1:$E$1,0),FALSE),"")</f>
        <v>dor</v>
      </c>
      <c r="F12" s="4">
        <v>850</v>
      </c>
      <c r="G12" s="1"/>
    </row>
    <row r="13" spans="1:7" x14ac:dyDescent="0.25">
      <c r="A13" s="4" t="s">
        <v>21</v>
      </c>
      <c r="B13" s="13" t="s">
        <v>22</v>
      </c>
      <c r="C13" s="4" t="str">
        <f>IFERROR(VLOOKUP($B13,'seznam hráčů'!$B:$E,MATCH('seznam hráčů'!D$1,'seznam hráčů'!$B$1:$E$1,0),FALSE),"")</f>
        <v>T. J. Sokol Hudlice</v>
      </c>
      <c r="D13" s="4">
        <f>IFERROR(VLOOKUP($B13,'seznam hráčů'!$B:$E,MATCH('seznam hráčů'!C$1,'seznam hráčů'!$B$1:$E$1,0),FALSE),"")</f>
        <v>2006</v>
      </c>
      <c r="E13" s="4" t="str">
        <f>IFERROR(VLOOKUP($B13,'seznam hráčů'!$B:$E,MATCH('seznam hráčů'!E$1,'seznam hráčů'!$B$1:$E$1,0),FALSE),"")</f>
        <v>dor</v>
      </c>
      <c r="F13" s="4">
        <v>820</v>
      </c>
      <c r="G13" s="1"/>
    </row>
    <row r="14" spans="1:7" x14ac:dyDescent="0.25">
      <c r="A14" s="4" t="s">
        <v>23</v>
      </c>
      <c r="B14" s="13" t="s">
        <v>61</v>
      </c>
      <c r="C14" s="4" t="str">
        <f>IFERROR(VLOOKUP($B14,'seznam hráčů'!$B:$E,MATCH('seznam hráčů'!D$1,'seznam hráčů'!$B$1:$E$1,0),FALSE),"")</f>
        <v>T. J. Sokol Hudlice</v>
      </c>
      <c r="D14" s="4">
        <f>IFERROR(VLOOKUP($B14,'seznam hráčů'!$B:$E,MATCH('seznam hráčů'!C$1,'seznam hráčů'!$B$1:$E$1,0),FALSE),"")</f>
        <v>2008</v>
      </c>
      <c r="E14" s="4" t="str">
        <f>IFERROR(VLOOKUP($B14,'seznam hráčů'!$B:$E,MATCH('seznam hráčů'!E$1,'seznam hráčů'!$B$1:$E$1,0),FALSE),"")</f>
        <v>stž</v>
      </c>
      <c r="F14" s="4">
        <v>790</v>
      </c>
      <c r="G14" s="1"/>
    </row>
    <row r="15" spans="1:7" x14ac:dyDescent="0.25">
      <c r="A15" s="1"/>
      <c r="B15" s="11" t="s">
        <v>25</v>
      </c>
      <c r="C15" s="1"/>
      <c r="D15" s="1"/>
      <c r="E15" s="1"/>
      <c r="F15" s="1"/>
      <c r="G15" s="1"/>
    </row>
    <row r="16" spans="1:7" x14ac:dyDescent="0.25">
      <c r="A16" s="4" t="s">
        <v>26</v>
      </c>
      <c r="B16" s="13" t="s">
        <v>35</v>
      </c>
      <c r="C16" s="4" t="str">
        <f>IFERROR(VLOOKUP($B16,'seznam hráčů'!$B:$E,MATCH('seznam hráčů'!D$1,'seznam hráčů'!$B$1:$E$1,0),FALSE),"")</f>
        <v>TJ Olešná</v>
      </c>
      <c r="D16" s="4">
        <f>IFERROR(VLOOKUP($B16,'seznam hráčů'!$B:$E,MATCH('seznam hráčů'!C$1,'seznam hráčů'!$B$1:$E$1,0),FALSE),"")</f>
        <v>2008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 x14ac:dyDescent="0.25">
      <c r="A17" s="4" t="s">
        <v>28</v>
      </c>
      <c r="B17" s="13" t="s">
        <v>326</v>
      </c>
      <c r="C17" s="4" t="str">
        <f>IFERROR(VLOOKUP($B17,'seznam hráčů'!$B:$E,MATCH('seznam hráčů'!D$1,'seznam hráčů'!$B$1:$E$1,0),FALSE),"")</f>
        <v>T. J. Sokol Králův Dvůr</v>
      </c>
      <c r="D17" s="4">
        <f>IFERROR(VLOOKUP($B17,'seznam hráčů'!$B:$E,MATCH('seznam hráčů'!C$1,'seznam hráčů'!$B$1:$E$1,0),FALSE),"")</f>
        <v>2010</v>
      </c>
      <c r="E17" s="4" t="str">
        <f>IFERROR(VLOOKUP($B17,'seznam hráčů'!$B:$E,MATCH('seznam hráčů'!E$1,'seznam hráčů'!$B$1:$E$1,0),FALSE),"")</f>
        <v>mlž</v>
      </c>
      <c r="F17" s="4">
        <v>790</v>
      </c>
      <c r="G17" s="1"/>
    </row>
    <row r="18" spans="1:7" x14ac:dyDescent="0.25">
      <c r="A18" s="4" t="s">
        <v>30</v>
      </c>
      <c r="B18" s="13" t="s">
        <v>20</v>
      </c>
      <c r="C18" s="4" t="str">
        <f>IFERROR(VLOOKUP($B18,'seznam hráčů'!$B:$E,MATCH('seznam hráčů'!D$1,'seznam hráčů'!$B$1:$E$1,0),FALSE),"")</f>
        <v>TJ. Lokomotiva Zdice</v>
      </c>
      <c r="D18" s="4">
        <f>IFERROR(VLOOKUP($B18,'seznam hráčů'!$B:$E,MATCH('seznam hráčů'!C$1,'seznam hráčů'!$B$1:$E$1,0),FALSE),"")</f>
        <v>2007</v>
      </c>
      <c r="E18" s="4" t="str">
        <f>IFERROR(VLOOKUP($B18,'seznam hráčů'!$B:$E,MATCH('seznam hráčů'!E$1,'seznam hráčů'!$B$1:$E$1,0),FALSE),"")</f>
        <v>stž</v>
      </c>
      <c r="F18" s="4">
        <v>760</v>
      </c>
      <c r="G18" s="1"/>
    </row>
    <row r="19" spans="1:7" x14ac:dyDescent="0.25">
      <c r="A19" s="4" t="s">
        <v>32</v>
      </c>
      <c r="B19" s="13" t="s">
        <v>37</v>
      </c>
      <c r="C19" s="4" t="str">
        <f>IFERROR(VLOOKUP($B19,'seznam hráčů'!$B:$E,MATCH('seznam hráčů'!D$1,'seznam hráčů'!$B$1:$E$1,0),FALSE),"")</f>
        <v>TJ Praskolesy</v>
      </c>
      <c r="D19" s="4">
        <f>IFERROR(VLOOKUP($B19,'seznam hráčů'!$B:$E,MATCH('seznam hráčů'!C$1,'seznam hráčů'!$B$1:$E$1,0),FALSE),"")</f>
        <v>2007</v>
      </c>
      <c r="E19" s="4" t="str">
        <f>IFERROR(VLOOKUP($B19,'seznam hráčů'!$B:$E,MATCH('seznam hráčů'!E$1,'seznam hráčů'!$B$1:$E$1,0),FALSE),"")</f>
        <v>stž</v>
      </c>
      <c r="F19" s="4">
        <v>730</v>
      </c>
      <c r="G19" s="1"/>
    </row>
    <row r="20" spans="1:7" x14ac:dyDescent="0.25">
      <c r="A20" s="4" t="s">
        <v>34</v>
      </c>
      <c r="B20" s="13" t="s">
        <v>67</v>
      </c>
      <c r="C20" s="4" t="str">
        <f>IFERROR(VLOOKUP($B20,'seznam hráčů'!$B:$E,MATCH('seznam hráčů'!D$1,'seznam hráčů'!$B$1:$E$1,0),FALSE),"")</f>
        <v>T. J. Sokol Hořovice</v>
      </c>
      <c r="D20" s="4">
        <f>IFERROR(VLOOKUP($B20,'seznam hráčů'!$B:$E,MATCH('seznam hráčů'!C$1,'seznam hráčů'!$B$1:$E$1,0),FALSE),"")</f>
        <v>2010</v>
      </c>
      <c r="E20" s="4" t="str">
        <f>IFERROR(VLOOKUP($B20,'seznam hráčů'!$B:$E,MATCH('seznam hráčů'!E$1,'seznam hráčů'!$B$1:$E$1,0),FALSE),"")</f>
        <v>mlž</v>
      </c>
      <c r="F20" s="4">
        <v>700</v>
      </c>
      <c r="G20" s="1"/>
    </row>
    <row r="21" spans="1:7" x14ac:dyDescent="0.25">
      <c r="A21" s="4" t="s">
        <v>36</v>
      </c>
      <c r="B21" s="13" t="s">
        <v>98</v>
      </c>
      <c r="C21" s="4" t="str">
        <f>IFERROR(VLOOKUP($B21,'seznam hráčů'!$B:$E,MATCH('seznam hráčů'!D$1,'seznam hráčů'!$B$1:$E$1,0),FALSE),"")</f>
        <v>T. J. Sokol Hořovice</v>
      </c>
      <c r="D21" s="4">
        <f>IFERROR(VLOOKUP($B21,'seznam hráčů'!$B:$E,MATCH('seznam hráčů'!C$1,'seznam hráčů'!$B$1:$E$1,0),FALSE),"")</f>
        <v>2007</v>
      </c>
      <c r="E21" s="4" t="str">
        <f>IFERROR(VLOOKUP($B21,'seznam hráčů'!$B:$E,MATCH('seznam hráčů'!E$1,'seznam hráčů'!$B$1:$E$1,0),FALSE),"")</f>
        <v>stž</v>
      </c>
      <c r="F21" s="4">
        <v>670</v>
      </c>
      <c r="G21" s="1"/>
    </row>
    <row r="22" spans="1:7" x14ac:dyDescent="0.25">
      <c r="A22" s="4" t="s">
        <v>38</v>
      </c>
      <c r="B22" s="13" t="s">
        <v>41</v>
      </c>
      <c r="C22" s="4" t="str">
        <f>IFERROR(VLOOKUP($B22,'seznam hráčů'!$B:$E,MATCH('seznam hráčů'!D$1,'seznam hráčů'!$B$1:$E$1,0),FALSE),"")</f>
        <v>TJ Olešná</v>
      </c>
      <c r="D22" s="4">
        <f>IFERROR(VLOOKUP($B22,'seznam hráčů'!$B:$E,MATCH('seznam hráčů'!C$1,'seznam hráčů'!$B$1:$E$1,0),FALSE),"")</f>
        <v>2006</v>
      </c>
      <c r="E22" s="4" t="str">
        <f>IFERROR(VLOOKUP($B22,'seznam hráčů'!$B:$E,MATCH('seznam hráčů'!E$1,'seznam hráčů'!$B$1:$E$1,0),FALSE),"")</f>
        <v>dor</v>
      </c>
      <c r="F22" s="4">
        <v>640</v>
      </c>
      <c r="G22" s="1"/>
    </row>
    <row r="23" spans="1:7" x14ac:dyDescent="0.25">
      <c r="A23" s="4" t="s">
        <v>40</v>
      </c>
      <c r="B23" s="13" t="s">
        <v>99</v>
      </c>
      <c r="C23" s="4" t="str">
        <f>IFERROR(VLOOKUP($B23,'seznam hráčů'!$B:$E,MATCH('seznam hráčů'!D$1,'seznam hráčů'!$B$1:$E$1,0),FALSE),"")</f>
        <v>TJ Lokomotiva Zdice</v>
      </c>
      <c r="D23" s="4">
        <f>IFERROR(VLOOKUP($B23,'seznam hráčů'!$B:$E,MATCH('seznam hráčů'!C$1,'seznam hráčů'!$B$1:$E$1,0),FALSE),"")</f>
        <v>2010</v>
      </c>
      <c r="E23" s="4" t="str">
        <f>IFERROR(VLOOKUP($B23,'seznam hráčů'!$B:$E,MATCH('seznam hráčů'!E$1,'seznam hráčů'!$B$1:$E$1,0),FALSE),"")</f>
        <v>mlž</v>
      </c>
      <c r="F23" s="4">
        <v>610</v>
      </c>
      <c r="G23" s="1"/>
    </row>
    <row r="24" spans="1:7" x14ac:dyDescent="0.25">
      <c r="A24" s="1"/>
      <c r="B24" s="11" t="s">
        <v>42</v>
      </c>
      <c r="C24" s="1"/>
      <c r="D24" s="1"/>
      <c r="E24" s="1"/>
      <c r="F24" s="1"/>
      <c r="G24" s="1"/>
    </row>
    <row r="25" spans="1:7" x14ac:dyDescent="0.25">
      <c r="A25" s="4" t="s">
        <v>43</v>
      </c>
      <c r="B25" s="13" t="s">
        <v>113</v>
      </c>
      <c r="C25" s="4" t="str">
        <f>IFERROR(VLOOKUP($B25,'seznam hráčů'!$B:$E,MATCH('seznam hráčů'!D$1,'seznam hráčů'!$B$1:$E$1,0),FALSE),"")</f>
        <v>Slovan Lochovice</v>
      </c>
      <c r="D25" s="4">
        <f>IFERROR(VLOOKUP($B25,'seznam hráčů'!$B:$E,MATCH('seznam hráčů'!C$1,'seznam hráčů'!$B$1:$E$1,0),FALSE),"")</f>
        <v>2009</v>
      </c>
      <c r="E25" s="4" t="str">
        <f>IFERROR(VLOOKUP($B25,'seznam hráčů'!$B:$E,MATCH('seznam hráčů'!E$1,'seznam hráčů'!$B$1:$E$1,0),FALSE),"")</f>
        <v>mlž</v>
      </c>
      <c r="F25" s="4">
        <v>640</v>
      </c>
      <c r="G25" s="1"/>
    </row>
    <row r="26" spans="1:7" x14ac:dyDescent="0.25">
      <c r="A26" s="4" t="s">
        <v>45</v>
      </c>
      <c r="B26" s="13" t="s">
        <v>50</v>
      </c>
      <c r="C26" s="4" t="str">
        <f>IFERROR(VLOOKUP($B26,'seznam hráčů'!$B:$E,MATCH('seznam hráčů'!D$1,'seznam hráčů'!$B$1:$E$1,0),FALSE),"")</f>
        <v>T. J. Sokol Hořovice</v>
      </c>
      <c r="D26" s="4">
        <f>IFERROR(VLOOKUP($B26,'seznam hráčů'!$B:$E,MATCH('seznam hráčů'!C$1,'seznam hráčů'!$B$1:$E$1,0),FALSE),"")</f>
        <v>2009</v>
      </c>
      <c r="E26" s="4" t="str">
        <f>IFERROR(VLOOKUP($B26,'seznam hráčů'!$B:$E,MATCH('seznam hráčů'!E$1,'seznam hráčů'!$B$1:$E$1,0),FALSE),"")</f>
        <v>mlž</v>
      </c>
      <c r="F26" s="4">
        <v>610</v>
      </c>
      <c r="G26" s="1"/>
    </row>
    <row r="27" spans="1:7" x14ac:dyDescent="0.25">
      <c r="A27" s="4" t="s">
        <v>47</v>
      </c>
      <c r="B27" s="13" t="s">
        <v>105</v>
      </c>
      <c r="C27" s="4" t="str">
        <f>IFERROR(VLOOKUP($B27,'seznam hráčů'!$B:$E,MATCH('seznam hráčů'!D$1,'seznam hráčů'!$B$1:$E$1,0),FALSE),"")</f>
        <v>T. J. Sokol Hořovice</v>
      </c>
      <c r="D27" s="4">
        <f>IFERROR(VLOOKUP($B27,'seznam hráčů'!$B:$E,MATCH('seznam hráčů'!C$1,'seznam hráčů'!$B$1:$E$1,0),FALSE),"")</f>
        <v>2006</v>
      </c>
      <c r="E27" s="4" t="str">
        <f>IFERROR(VLOOKUP($B27,'seznam hráčů'!$B:$E,MATCH('seznam hráčů'!E$1,'seznam hráčů'!$B$1:$E$1,0),FALSE),"")</f>
        <v>dor</v>
      </c>
      <c r="F27" s="4">
        <v>580</v>
      </c>
      <c r="G27" s="1"/>
    </row>
    <row r="28" spans="1:7" x14ac:dyDescent="0.25">
      <c r="A28" s="4" t="s">
        <v>49</v>
      </c>
      <c r="B28" s="13" t="s">
        <v>56</v>
      </c>
      <c r="C28" s="4" t="str">
        <f>IFERROR(VLOOKUP($B28,'seznam hráčů'!$B:$E,MATCH('seznam hráčů'!D$1,'seznam hráčů'!$B$1:$E$1,0),FALSE),"")</f>
        <v>T. J. Sokol Hudlice</v>
      </c>
      <c r="D28" s="4">
        <f>IFERROR(VLOOKUP($B28,'seznam hráčů'!$B:$E,MATCH('seznam hráčů'!C$1,'seznam hráčů'!$B$1:$E$1,0),FALSE),"")</f>
        <v>2007</v>
      </c>
      <c r="E28" s="4" t="str">
        <f>IFERROR(VLOOKUP($B28,'seznam hráčů'!$B:$E,MATCH('seznam hráčů'!E$1,'seznam hráčů'!$B$1:$E$1,0),FALSE),"")</f>
        <v>stž</v>
      </c>
      <c r="F28" s="4">
        <v>550</v>
      </c>
      <c r="G28" s="1"/>
    </row>
    <row r="29" spans="1:7" x14ac:dyDescent="0.25">
      <c r="A29" s="4" t="s">
        <v>51</v>
      </c>
      <c r="B29" s="13" t="s">
        <v>78</v>
      </c>
      <c r="C29" s="4" t="str">
        <f>IFERROR(VLOOKUP($B29,'seznam hráčů'!$B:$E,MATCH('seznam hráčů'!D$1,'seznam hráčů'!$B$1:$E$1,0),FALSE),"")</f>
        <v>T. J. Sokol Králův Dvůr</v>
      </c>
      <c r="D29" s="4">
        <f>IFERROR(VLOOKUP($B29,'seznam hráčů'!$B:$E,MATCH('seznam hráčů'!C$1,'seznam hráčů'!$B$1:$E$1,0),FALSE),"")</f>
        <v>2009</v>
      </c>
      <c r="E29" s="4" t="str">
        <f>IFERROR(VLOOKUP($B29,'seznam hráčů'!$B:$E,MATCH('seznam hráčů'!E$1,'seznam hráčů'!$B$1:$E$1,0),FALSE),"")</f>
        <v>mlž</v>
      </c>
      <c r="F29" s="4">
        <v>530</v>
      </c>
      <c r="G29" s="1"/>
    </row>
    <row r="30" spans="1:7" x14ac:dyDescent="0.25">
      <c r="A30" s="4" t="s">
        <v>53</v>
      </c>
      <c r="B30" s="13" t="s">
        <v>52</v>
      </c>
      <c r="C30" s="4" t="str">
        <f>IFERROR(VLOOKUP($B30,'seznam hráčů'!$B:$E,MATCH('seznam hráčů'!D$1,'seznam hráčů'!$B$1:$E$1,0),FALSE),"")</f>
        <v>TJ Olešná</v>
      </c>
      <c r="D30" s="4">
        <f>IFERROR(VLOOKUP($B30,'seznam hráčů'!$B:$E,MATCH('seznam hráčů'!C$1,'seznam hráčů'!$B$1:$E$1,0),FALSE),"")</f>
        <v>2006</v>
      </c>
      <c r="E30" s="4" t="str">
        <f>IFERROR(VLOOKUP($B30,'seznam hráčů'!$B:$E,MATCH('seznam hráčů'!E$1,'seznam hráčů'!$B$1:$E$1,0),FALSE),"")</f>
        <v>dor</v>
      </c>
      <c r="F30" s="4">
        <v>510</v>
      </c>
      <c r="G30" s="1"/>
    </row>
    <row r="31" spans="1:7" x14ac:dyDescent="0.25">
      <c r="A31" s="4" t="s">
        <v>55</v>
      </c>
      <c r="B31" s="13" t="s">
        <v>100</v>
      </c>
      <c r="C31" s="4" t="str">
        <f>IFERROR(VLOOKUP($B31,'seznam hráčů'!$B:$E,MATCH('seznam hráčů'!D$1,'seznam hráčů'!$B$1:$E$1,0),FALSE),"")</f>
        <v>T. J. Sokol Žebrák</v>
      </c>
      <c r="D31" s="4">
        <f>IFERROR(VLOOKUP($B31,'seznam hráčů'!$B:$E,MATCH('seznam hráčů'!C$1,'seznam hráčů'!$B$1:$E$1,0),FALSE),"")</f>
        <v>2007</v>
      </c>
      <c r="E31" s="4" t="str">
        <f>IFERROR(VLOOKUP($B31,'seznam hráčů'!$B:$E,MATCH('seznam hráčů'!E$1,'seznam hráčů'!$B$1:$E$1,0),FALSE),"")</f>
        <v>stž</v>
      </c>
      <c r="F31" s="4">
        <v>490</v>
      </c>
      <c r="G31" s="1"/>
    </row>
    <row r="32" spans="1:7" x14ac:dyDescent="0.25">
      <c r="A32" s="1"/>
      <c r="B32" s="11" t="s">
        <v>57</v>
      </c>
      <c r="C32" s="1"/>
      <c r="D32" s="1"/>
      <c r="E32" s="1"/>
      <c r="F32" s="1"/>
      <c r="G32" s="1"/>
    </row>
    <row r="33" spans="1:7" x14ac:dyDescent="0.25">
      <c r="A33" s="4" t="s">
        <v>60</v>
      </c>
      <c r="B33" s="13" t="s">
        <v>74</v>
      </c>
      <c r="C33" s="4" t="str">
        <f>IFERROR(VLOOKUP($B33,'seznam hráčů'!$B:$E,MATCH('seznam hráčů'!D$1,'seznam hráčů'!$B$1:$E$1,0),FALSE),"")</f>
        <v>T. J. Sokol Žebrák</v>
      </c>
      <c r="D33" s="4">
        <f>IFERROR(VLOOKUP($B33,'seznam hráčů'!$B:$E,MATCH('seznam hráčů'!C$1,'seznam hráčů'!$B$1:$E$1,0),FALSE),"")</f>
        <v>2007</v>
      </c>
      <c r="E33" s="4" t="str">
        <f>IFERROR(VLOOKUP($B33,'seznam hráčů'!$B:$E,MATCH('seznam hráčů'!E$1,'seznam hráčů'!$B$1:$E$1,0),FALSE),"")</f>
        <v>stž</v>
      </c>
      <c r="F33" s="4">
        <v>490</v>
      </c>
      <c r="G33" s="1"/>
    </row>
    <row r="34" spans="1:7" x14ac:dyDescent="0.25">
      <c r="A34" s="4" t="s">
        <v>62</v>
      </c>
      <c r="B34" s="13" t="s">
        <v>69</v>
      </c>
      <c r="C34" s="4" t="str">
        <f>IFERROR(VLOOKUP($B34,'seznam hráčů'!$B:$E,MATCH('seznam hráčů'!D$1,'seznam hráčů'!$B$1:$E$1,0),FALSE),"")</f>
        <v>TJ Olešná</v>
      </c>
      <c r="D34" s="4">
        <f>IFERROR(VLOOKUP($B34,'seznam hráčů'!$B:$E,MATCH('seznam hráčů'!C$1,'seznam hráčů'!$B$1:$E$1,0),FALSE),"")</f>
        <v>2007</v>
      </c>
      <c r="E34" s="4" t="str">
        <f>IFERROR(VLOOKUP($B34,'seznam hráčů'!$B:$E,MATCH('seznam hráčů'!E$1,'seznam hráčů'!$B$1:$E$1,0),FALSE),"")</f>
        <v>stž</v>
      </c>
      <c r="F34" s="4">
        <v>470</v>
      </c>
      <c r="G34" s="1"/>
    </row>
    <row r="35" spans="1:7" x14ac:dyDescent="0.25">
      <c r="A35" s="4" t="s">
        <v>64</v>
      </c>
      <c r="B35" s="13" t="s">
        <v>102</v>
      </c>
      <c r="C35" s="4" t="str">
        <f>IFERROR(VLOOKUP($B35,'seznam hráčů'!$B:$E,MATCH('seznam hráčů'!D$1,'seznam hráčů'!$B$1:$E$1,0),FALSE),"")</f>
        <v>T. J. Sokol Hořovice</v>
      </c>
      <c r="D35" s="4">
        <f>IFERROR(VLOOKUP($B35,'seznam hráčů'!$B:$E,MATCH('seznam hráčů'!C$1,'seznam hráčů'!$B$1:$E$1,0),FALSE),"")</f>
        <v>2005</v>
      </c>
      <c r="E35" s="4" t="str">
        <f>IFERROR(VLOOKUP($B35,'seznam hráčů'!$B:$E,MATCH('seznam hráčů'!E$1,'seznam hráčů'!$B$1:$E$1,0),FALSE),"")</f>
        <v>dor</v>
      </c>
      <c r="F35" s="4">
        <v>450</v>
      </c>
      <c r="G35" s="1"/>
    </row>
    <row r="36" spans="1:7" x14ac:dyDescent="0.25">
      <c r="A36" s="4" t="s">
        <v>66</v>
      </c>
      <c r="B36" s="13" t="s">
        <v>54</v>
      </c>
      <c r="C36" s="4" t="str">
        <f>IFERROR(VLOOKUP($B36,'seznam hráčů'!$B:$E,MATCH('seznam hráčů'!D$1,'seznam hráčů'!$B$1:$E$1,0),FALSE),"")</f>
        <v>TJ Olešná</v>
      </c>
      <c r="D36" s="4">
        <f>IFERROR(VLOOKUP($B36,'seznam hráčů'!$B:$E,MATCH('seznam hráčů'!C$1,'seznam hráčů'!$B$1:$E$1,0),FALSE),"")</f>
        <v>2007</v>
      </c>
      <c r="E36" s="4" t="str">
        <f>IFERROR(VLOOKUP($B36,'seznam hráčů'!$B:$E,MATCH('seznam hráčů'!E$1,'seznam hráčů'!$B$1:$E$1,0),FALSE),"")</f>
        <v>stž</v>
      </c>
      <c r="F36" s="4">
        <v>430</v>
      </c>
      <c r="G36" s="1"/>
    </row>
    <row r="37" spans="1:7" x14ac:dyDescent="0.25">
      <c r="A37" s="4" t="s">
        <v>68</v>
      </c>
      <c r="B37" s="13" t="s">
        <v>93</v>
      </c>
      <c r="C37" s="4" t="str">
        <f>IFERROR(VLOOKUP($B37,'seznam hráčů'!$B:$E,MATCH('seznam hráčů'!D$1,'seznam hráčů'!$B$1:$E$1,0),FALSE),"")</f>
        <v>T. J. Sokol Králův Dvůr</v>
      </c>
      <c r="D37" s="4">
        <f>IFERROR(VLOOKUP($B37,'seznam hráčů'!$B:$E,MATCH('seznam hráčů'!C$1,'seznam hráčů'!$B$1:$E$1,0),FALSE),"")</f>
        <v>2013</v>
      </c>
      <c r="E37" s="4" t="str">
        <f>IFERROR(VLOOKUP($B37,'seznam hráčů'!$B:$E,MATCH('seznam hráčů'!E$1,'seznam hráčů'!$B$1:$E$1,0),FALSE),"")</f>
        <v>nmlž</v>
      </c>
      <c r="F37" s="4">
        <v>410</v>
      </c>
      <c r="G37" s="1"/>
    </row>
    <row r="38" spans="1:7" x14ac:dyDescent="0.25">
      <c r="A38" s="4" t="s">
        <v>71</v>
      </c>
      <c r="B38" s="13" t="s">
        <v>95</v>
      </c>
      <c r="C38" s="4" t="str">
        <f>IFERROR(VLOOKUP($B38,'seznam hráčů'!$B:$E,MATCH('seznam hráčů'!D$1,'seznam hráčů'!$B$1:$E$1,0),FALSE),"")</f>
        <v>TJ Olešná</v>
      </c>
      <c r="D38" s="4">
        <f>IFERROR(VLOOKUP($B38,'seznam hráčů'!$B:$E,MATCH('seznam hráčů'!C$1,'seznam hráčů'!$B$1:$E$1,0),FALSE),"")</f>
        <v>2011</v>
      </c>
      <c r="E38" s="4" t="str">
        <f>IFERROR(VLOOKUP($B38,'seznam hráčů'!$B:$E,MATCH('seznam hráčů'!E$1,'seznam hráčů'!$B$1:$E$1,0),FALSE),"")</f>
        <v>nmlž</v>
      </c>
      <c r="F38" s="4">
        <v>390</v>
      </c>
      <c r="G38" s="1"/>
    </row>
    <row r="39" spans="1:7" x14ac:dyDescent="0.25">
      <c r="A39" s="1"/>
      <c r="B39" s="11" t="s">
        <v>70</v>
      </c>
      <c r="C39" s="1"/>
      <c r="D39" s="1"/>
      <c r="E39" s="1"/>
      <c r="F39" s="1"/>
      <c r="G39" s="1"/>
    </row>
    <row r="40" spans="1:7" x14ac:dyDescent="0.25">
      <c r="A40" s="4" t="s">
        <v>77</v>
      </c>
      <c r="B40" s="13" t="s">
        <v>80</v>
      </c>
      <c r="C40" s="4" t="str">
        <f>IFERROR(VLOOKUP($B40,'seznam hráčů'!$B:$E,MATCH('seznam hráčů'!D$1,'seznam hráčů'!$B$1:$E$1,0),FALSE),"")</f>
        <v>TJ Praskolesy</v>
      </c>
      <c r="D40" s="4">
        <f>IFERROR(VLOOKUP($B40,'seznam hráčů'!$B:$E,MATCH('seznam hráčů'!C$1,'seznam hráčů'!$B$1:$E$1,0),FALSE),"")</f>
        <v>2012</v>
      </c>
      <c r="E40" s="4" t="str">
        <f>IFERROR(VLOOKUP($B40,'seznam hráčů'!$B:$E,MATCH('seznam hráčů'!E$1,'seznam hráčů'!$B$1:$E$1,0),FALSE),"")</f>
        <v>nmlž</v>
      </c>
      <c r="F40" s="4">
        <v>370</v>
      </c>
      <c r="G40" s="1"/>
    </row>
    <row r="41" spans="1:7" x14ac:dyDescent="0.25">
      <c r="A41" s="4" t="s">
        <v>79</v>
      </c>
      <c r="B41" s="13" t="s">
        <v>106</v>
      </c>
      <c r="C41" s="4" t="str">
        <f>IFERROR(VLOOKUP($B41,'seznam hráčů'!$B:$E,MATCH('seznam hráčů'!D$1,'seznam hráčů'!$B$1:$E$1,0),FALSE),"")</f>
        <v>TJ Olešná</v>
      </c>
      <c r="D41" s="4">
        <f>IFERROR(VLOOKUP($B41,'seznam hráčů'!$B:$E,MATCH('seznam hráčů'!C$1,'seznam hráčů'!$B$1:$E$1,0),FALSE),"")</f>
        <v>2009</v>
      </c>
      <c r="E41" s="4" t="str">
        <f>IFERROR(VLOOKUP($B41,'seznam hráčů'!$B:$E,MATCH('seznam hráčů'!E$1,'seznam hráčů'!$B$1:$E$1,0),FALSE),"")</f>
        <v>mlž</v>
      </c>
      <c r="F41" s="4">
        <v>350</v>
      </c>
      <c r="G41" s="1"/>
    </row>
    <row r="42" spans="1:7" x14ac:dyDescent="0.25">
      <c r="A42" s="4" t="s">
        <v>81</v>
      </c>
      <c r="B42" s="13" t="s">
        <v>108</v>
      </c>
      <c r="C42" s="4" t="str">
        <f>IFERROR(VLOOKUP($B42,'seznam hráčů'!$B:$E,MATCH('seznam hráčů'!D$1,'seznam hráčů'!$B$1:$E$1,0),FALSE),"")</f>
        <v>TJ. Lokomotiva Zdice</v>
      </c>
      <c r="D42" s="4">
        <f>IFERROR(VLOOKUP($B42,'seznam hráčů'!$B:$E,MATCH('seznam hráčů'!C$1,'seznam hráčů'!$B$1:$E$1,0),FALSE),"")</f>
        <v>2011</v>
      </c>
      <c r="E42" s="4" t="str">
        <f>IFERROR(VLOOKUP($B42,'seznam hráčů'!$B:$E,MATCH('seznam hráčů'!E$1,'seznam hráčů'!$B$1:$E$1,0),FALSE),"")</f>
        <v>nmlž</v>
      </c>
      <c r="F42" s="4">
        <v>330</v>
      </c>
      <c r="G42" s="1"/>
    </row>
    <row r="43" spans="1:7" x14ac:dyDescent="0.25">
      <c r="A43" s="4" t="s">
        <v>107</v>
      </c>
      <c r="B43" s="13" t="s">
        <v>114</v>
      </c>
      <c r="C43" s="4" t="str">
        <f>IFERROR(VLOOKUP($B43,'seznam hráčů'!$B:$E,MATCH('seznam hráčů'!D$1,'seznam hráčů'!$B$1:$E$1,0),FALSE),"")</f>
        <v>Slovan Lochovice</v>
      </c>
      <c r="D43" s="4">
        <f>IFERROR(VLOOKUP($B43,'seznam hráčů'!$B:$E,MATCH('seznam hráčů'!C$1,'seznam hráčů'!$B$1:$E$1,0),FALSE),"")</f>
        <v>2011</v>
      </c>
      <c r="E43" s="4" t="str">
        <f>IFERROR(VLOOKUP($B43,'seznam hráčů'!$B:$E,MATCH('seznam hráčů'!E$1,'seznam hráčů'!$B$1:$E$1,0),FALSE),"")</f>
        <v>nmlž</v>
      </c>
      <c r="F43" s="4">
        <v>310</v>
      </c>
      <c r="G43" s="1"/>
    </row>
    <row r="44" spans="1:7" x14ac:dyDescent="0.25">
      <c r="A44" s="4" t="s">
        <v>109</v>
      </c>
      <c r="B44" s="13" t="s">
        <v>116</v>
      </c>
      <c r="C44" s="4" t="str">
        <f>IFERROR(VLOOKUP($B44,'seznam hráčů'!$B:$E,MATCH('seznam hráčů'!D$1,'seznam hráčů'!$B$1:$E$1,0),FALSE),"")</f>
        <v>Slovan Lochovice</v>
      </c>
      <c r="D44" s="4">
        <f>IFERROR(VLOOKUP($B44,'seznam hráčů'!$B:$E,MATCH('seznam hráčů'!C$1,'seznam hráčů'!$B$1:$E$1,0),FALSE),"")</f>
        <v>2011</v>
      </c>
      <c r="E44" s="4" t="str">
        <f>IFERROR(VLOOKUP($B44,'seznam hráčů'!$B:$E,MATCH('seznam hráčů'!E$1,'seznam hráčů'!$B$1:$E$1,0),FALSE),"")</f>
        <v>nmlž</v>
      </c>
      <c r="F44" s="4">
        <v>300</v>
      </c>
      <c r="G44" s="1"/>
    </row>
    <row r="45" spans="1:7" x14ac:dyDescent="0.25">
      <c r="A45" s="4" t="s">
        <v>111</v>
      </c>
      <c r="B45" s="13" t="s">
        <v>327</v>
      </c>
      <c r="C45" s="4" t="str">
        <f>IFERROR(VLOOKUP($B45,'seznam hráčů'!$B:$E,MATCH('seznam hráčů'!D$1,'seznam hráčů'!$B$1:$E$1,0),FALSE),"")</f>
        <v>T. J. Sokol Hořovice</v>
      </c>
      <c r="D45" s="4">
        <f>IFERROR(VLOOKUP($B45,'seznam hráčů'!$B:$E,MATCH('seznam hráčů'!C$1,'seznam hráčů'!$B$1:$E$1,0),FALSE),"")</f>
        <v>2010</v>
      </c>
      <c r="E45" s="4" t="str">
        <f>IFERROR(VLOOKUP($B45,'seznam hráčů'!$B:$E,MATCH('seznam hráčů'!E$1,'seznam hráčů'!$B$1:$E$1,0),FALSE),"")</f>
        <v>mlž</v>
      </c>
      <c r="F45" s="4">
        <v>290</v>
      </c>
      <c r="G45" s="1"/>
    </row>
    <row r="46" spans="1:7" x14ac:dyDescent="0.25">
      <c r="A46" s="1"/>
      <c r="B46" s="2"/>
      <c r="C46" s="1"/>
      <c r="D46" s="1"/>
      <c r="E46" s="1"/>
      <c r="F46" s="1"/>
      <c r="G46" s="1"/>
    </row>
  </sheetData>
  <mergeCells count="2">
    <mergeCell ref="A1:F2"/>
    <mergeCell ref="A3:F4"/>
  </mergeCells>
  <conditionalFormatting sqref="E40:E45">
    <cfRule type="cellIs" dxfId="202" priority="21" operator="equal">
      <formula>"dor"</formula>
    </cfRule>
    <cfRule type="cellIs" dxfId="201" priority="22" operator="equal">
      <formula>"stž"</formula>
    </cfRule>
    <cfRule type="cellIs" dxfId="200" priority="23" operator="equal">
      <formula>"mlž"</formula>
    </cfRule>
    <cfRule type="cellIs" dxfId="199" priority="24" operator="equal">
      <formula>"nmlž"</formula>
    </cfRule>
  </conditionalFormatting>
  <conditionalFormatting sqref="E7:E14">
    <cfRule type="cellIs" dxfId="198" priority="13" operator="equal">
      <formula>"dor"</formula>
    </cfRule>
    <cfRule type="cellIs" dxfId="197" priority="14" operator="equal">
      <formula>"stž"</formula>
    </cfRule>
    <cfRule type="cellIs" dxfId="196" priority="15" operator="equal">
      <formula>"mlž"</formula>
    </cfRule>
    <cfRule type="cellIs" dxfId="195" priority="16" operator="equal">
      <formula>"nmlž"</formula>
    </cfRule>
  </conditionalFormatting>
  <conditionalFormatting sqref="E16:E23">
    <cfRule type="cellIs" dxfId="194" priority="9" operator="equal">
      <formula>"dor"</formula>
    </cfRule>
    <cfRule type="cellIs" dxfId="193" priority="10" operator="equal">
      <formula>"stž"</formula>
    </cfRule>
    <cfRule type="cellIs" dxfId="192" priority="11" operator="equal">
      <formula>"mlž"</formula>
    </cfRule>
    <cfRule type="cellIs" dxfId="191" priority="12" operator="equal">
      <formula>"nmlž"</formula>
    </cfRule>
  </conditionalFormatting>
  <conditionalFormatting sqref="E25:E31">
    <cfRule type="cellIs" dxfId="190" priority="5" operator="equal">
      <formula>"dor"</formula>
    </cfRule>
    <cfRule type="cellIs" dxfId="189" priority="6" operator="equal">
      <formula>"stž"</formula>
    </cfRule>
    <cfRule type="cellIs" dxfId="188" priority="7" operator="equal">
      <formula>"mlž"</formula>
    </cfRule>
    <cfRule type="cellIs" dxfId="187" priority="8" operator="equal">
      <formula>"nmlž"</formula>
    </cfRule>
  </conditionalFormatting>
  <conditionalFormatting sqref="E33:E38">
    <cfRule type="cellIs" dxfId="186" priority="1" operator="equal">
      <formula>"dor"</formula>
    </cfRule>
    <cfRule type="cellIs" dxfId="185" priority="2" operator="equal">
      <formula>"stž"</formula>
    </cfRule>
    <cfRule type="cellIs" dxfId="184" priority="3" operator="equal">
      <formula>"mlž"</formula>
    </cfRule>
    <cfRule type="cellIs" dxfId="183" priority="4" operator="equal">
      <formula>"nmlž"</formula>
    </cfRule>
  </conditionalFormatting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DE683-F2FC-4A93-9894-A18604042AF0}">
  <dimension ref="A1:K44"/>
  <sheetViews>
    <sheetView topLeftCell="A16" workbookViewId="0">
      <selection activeCell="B35" sqref="B35:B40"/>
    </sheetView>
  </sheetViews>
  <sheetFormatPr defaultRowHeight="15" x14ac:dyDescent="0.2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</cols>
  <sheetData>
    <row r="1" spans="1:11" ht="14.45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14.45" customHeight="1" x14ac:dyDescent="0.25">
      <c r="A3" s="113" t="s">
        <v>123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3" t="s">
        <v>2</v>
      </c>
      <c r="B4" s="3" t="s">
        <v>124</v>
      </c>
      <c r="C4" s="3" t="s">
        <v>5</v>
      </c>
      <c r="D4" s="3" t="s">
        <v>4</v>
      </c>
      <c r="E4" s="3" t="s">
        <v>125</v>
      </c>
      <c r="F4" s="3" t="s">
        <v>126</v>
      </c>
      <c r="G4" s="3" t="s">
        <v>127</v>
      </c>
      <c r="H4" s="3" t="s">
        <v>128</v>
      </c>
      <c r="I4" s="3" t="s">
        <v>129</v>
      </c>
      <c r="J4" s="3" t="s">
        <v>130</v>
      </c>
      <c r="K4" s="3" t="s">
        <v>7</v>
      </c>
    </row>
    <row r="5" spans="1:11" x14ac:dyDescent="0.25">
      <c r="A5" s="4" t="s">
        <v>9</v>
      </c>
      <c r="B5" s="51" t="s">
        <v>10</v>
      </c>
      <c r="C5" s="4">
        <f>IFERROR(VLOOKUP($B5,'seznam hráčů'!$B:$E,MATCH('seznam hráčů'!C$1,'seznam hráčů'!$B$1:$E$1,0),FALSE),"")</f>
        <v>2007</v>
      </c>
      <c r="D5" s="4" t="str">
        <f>IFERROR(VLOOKUP($B5,'seznam hráčů'!$B:$F,MATCH('seznam hráčů'!F$1,'seznam hráčů'!$B$1:$F$1,0),FALSE),"")</f>
        <v>Olešná</v>
      </c>
      <c r="E5" s="4">
        <f>IFERROR(VLOOKUP($B5,'1.kolo'!$B:$F,MATCH('1.kolo'!F$5,'1.kolo'!$B$5:$F$5,0),FALSE),"")</f>
        <v>1000</v>
      </c>
      <c r="F5" s="4"/>
      <c r="G5" s="4"/>
      <c r="H5" s="4"/>
      <c r="I5" s="4"/>
      <c r="J5" s="4"/>
      <c r="K5" s="31">
        <f t="shared" ref="K5:K40" si="0">AVERAGE(D5:H5)</f>
        <v>1000</v>
      </c>
    </row>
    <row r="6" spans="1:11" x14ac:dyDescent="0.25">
      <c r="A6" s="4" t="s">
        <v>11</v>
      </c>
      <c r="B6" s="51" t="s">
        <v>12</v>
      </c>
      <c r="C6" s="4">
        <f>IFERROR(VLOOKUP($B6,'seznam hráčů'!$B:$E,MATCH('seznam hráčů'!C$1,'seznam hráčů'!$B$1:$E$1,0),FALSE),"")</f>
        <v>2010</v>
      </c>
      <c r="D6" s="4" t="str">
        <f>IFERROR(VLOOKUP($B6,'seznam hráčů'!$B:$F,MATCH('seznam hráčů'!F$1,'seznam hráčů'!$B$1:$F$1,0),FALSE),"")</f>
        <v>Žebrák</v>
      </c>
      <c r="E6" s="4">
        <f>IFERROR(VLOOKUP($B6,'1.kolo'!$B:$F,MATCH('1.kolo'!F$5,'1.kolo'!$B$5:$F$5,0),FALSE),"")</f>
        <v>970</v>
      </c>
      <c r="F6" s="4"/>
      <c r="G6" s="4"/>
      <c r="H6" s="4"/>
      <c r="I6" s="4"/>
      <c r="J6" s="4"/>
      <c r="K6" s="31">
        <f t="shared" si="0"/>
        <v>970</v>
      </c>
    </row>
    <row r="7" spans="1:11" x14ac:dyDescent="0.25">
      <c r="A7" s="4" t="s">
        <v>13</v>
      </c>
      <c r="B7" s="51" t="s">
        <v>14</v>
      </c>
      <c r="C7" s="4">
        <f>IFERROR(VLOOKUP($B7,'seznam hráčů'!$B:$E,MATCH('seznam hráčů'!C$1,'seznam hráčů'!$B$1:$E$1,0),FALSE),"")</f>
        <v>2006</v>
      </c>
      <c r="D7" s="4" t="str">
        <f>IFERROR(VLOOKUP($B7,'seznam hráčů'!$B:$F,MATCH('seznam hráčů'!F$1,'seznam hráčů'!$B$1:$F$1,0),FALSE),"")</f>
        <v>Hudlice</v>
      </c>
      <c r="E7" s="4">
        <f>IFERROR(VLOOKUP($B7,'1.kolo'!$B:$F,MATCH('1.kolo'!F$5,'1.kolo'!$B$5:$F$5,0),FALSE),"")</f>
        <v>940</v>
      </c>
      <c r="F7" s="4"/>
      <c r="G7" s="4"/>
      <c r="H7" s="4"/>
      <c r="I7" s="4"/>
      <c r="J7" s="4"/>
      <c r="K7" s="31">
        <f t="shared" si="0"/>
        <v>940</v>
      </c>
    </row>
    <row r="8" spans="1:11" x14ac:dyDescent="0.25">
      <c r="A8" s="4" t="s">
        <v>15</v>
      </c>
      <c r="B8" s="51" t="s">
        <v>16</v>
      </c>
      <c r="C8" s="4">
        <f>IFERROR(VLOOKUP($B8,'seznam hráčů'!$B:$E,MATCH('seznam hráčů'!C$1,'seznam hráčů'!$B$1:$E$1,0),FALSE),"")</f>
        <v>2006</v>
      </c>
      <c r="D8" s="4" t="str">
        <f>IFERROR(VLOOKUP($B8,'seznam hráčů'!$B:$F,MATCH('seznam hráčů'!F$1,'seznam hráčů'!$B$1:$F$1,0),FALSE),"")</f>
        <v>Žebrák</v>
      </c>
      <c r="E8" s="4">
        <f>IFERROR(VLOOKUP($B8,'1.kolo'!$B:$F,MATCH('1.kolo'!F$5,'1.kolo'!$B$5:$F$5,0),FALSE),"")</f>
        <v>910</v>
      </c>
      <c r="F8" s="4"/>
      <c r="G8" s="4"/>
      <c r="H8" s="4"/>
      <c r="I8" s="4"/>
      <c r="J8" s="4"/>
      <c r="K8" s="31">
        <f t="shared" si="0"/>
        <v>910</v>
      </c>
    </row>
    <row r="9" spans="1:11" x14ac:dyDescent="0.25">
      <c r="A9" s="4" t="s">
        <v>17</v>
      </c>
      <c r="B9" s="51" t="s">
        <v>18</v>
      </c>
      <c r="C9" s="4">
        <f>IFERROR(VLOOKUP($B9,'seznam hráčů'!$B:$E,MATCH('seznam hráčů'!C$1,'seznam hráčů'!$B$1:$E$1,0),FALSE),"")</f>
        <v>2008</v>
      </c>
      <c r="D9" s="4" t="str">
        <f>IFERROR(VLOOKUP($B9,'seznam hráčů'!$B:$F,MATCH('seznam hráčů'!F$1,'seznam hráčů'!$B$1:$F$1,0),FALSE),"")</f>
        <v>Olešná</v>
      </c>
      <c r="E9" s="4">
        <f>IFERROR(VLOOKUP($B9,'1.kolo'!$B:$F,MATCH('1.kolo'!F$5,'1.kolo'!$B$5:$F$5,0),FALSE),"")</f>
        <v>880</v>
      </c>
      <c r="F9" s="4"/>
      <c r="G9" s="4"/>
      <c r="H9" s="4"/>
      <c r="I9" s="4"/>
      <c r="J9" s="4"/>
      <c r="K9" s="31">
        <f t="shared" si="0"/>
        <v>880</v>
      </c>
    </row>
    <row r="10" spans="1:11" x14ac:dyDescent="0.25">
      <c r="A10" s="4" t="s">
        <v>19</v>
      </c>
      <c r="B10" s="51" t="s">
        <v>20</v>
      </c>
      <c r="C10" s="4">
        <f>IFERROR(VLOOKUP($B10,'seznam hráčů'!$B:$E,MATCH('seznam hráčů'!C$1,'seznam hráčů'!$B$1:$E$1,0),FALSE),"")</f>
        <v>2007</v>
      </c>
      <c r="D10" s="4" t="str">
        <f>IFERROR(VLOOKUP($B10,'seznam hráčů'!$B:$F,MATCH('seznam hráčů'!F$1,'seznam hráčů'!$B$1:$F$1,0),FALSE),"")</f>
        <v>Zdice</v>
      </c>
      <c r="E10" s="4">
        <f>IFERROR(VLOOKUP($B10,'1.kolo'!$B:$F,MATCH('1.kolo'!F$5,'1.kolo'!$B$5:$F$5,0),FALSE),"")</f>
        <v>850</v>
      </c>
      <c r="F10" s="4"/>
      <c r="G10" s="4"/>
      <c r="H10" s="4"/>
      <c r="I10" s="4"/>
      <c r="J10" s="4"/>
      <c r="K10" s="31">
        <f t="shared" si="0"/>
        <v>850</v>
      </c>
    </row>
    <row r="11" spans="1:11" x14ac:dyDescent="0.25">
      <c r="A11" s="4" t="s">
        <v>131</v>
      </c>
      <c r="B11" s="51" t="s">
        <v>22</v>
      </c>
      <c r="C11" s="4">
        <f>IFERROR(VLOOKUP($B11,'seznam hráčů'!$B:$E,MATCH('seznam hráčů'!C$1,'seznam hráčů'!$B$1:$E$1,0),FALSE),"")</f>
        <v>2006</v>
      </c>
      <c r="D11" s="4" t="str">
        <f>IFERROR(VLOOKUP($B11,'seznam hráčů'!$B:$F,MATCH('seznam hráčů'!F$1,'seznam hráčů'!$B$1:$F$1,0),FALSE),"")</f>
        <v>Hudlice</v>
      </c>
      <c r="E11" s="4">
        <f>IFERROR(VLOOKUP($B11,'1.kolo'!$B:$F,MATCH('1.kolo'!F$5,'1.kolo'!$B$5:$F$5,0),FALSE),"")</f>
        <v>820</v>
      </c>
      <c r="F11" s="4"/>
      <c r="G11" s="4"/>
      <c r="H11" s="4"/>
      <c r="I11" s="4"/>
      <c r="J11" s="4"/>
      <c r="K11" s="31">
        <f t="shared" si="0"/>
        <v>820</v>
      </c>
    </row>
    <row r="12" spans="1:11" x14ac:dyDescent="0.25">
      <c r="A12" s="4" t="s">
        <v>131</v>
      </c>
      <c r="B12" s="51" t="s">
        <v>27</v>
      </c>
      <c r="C12" s="4">
        <f>IFERROR(VLOOKUP($B12,'seznam hráčů'!$B:$E,MATCH('seznam hráčů'!C$1,'seznam hráčů'!$B$1:$E$1,0),FALSE),"")</f>
        <v>2008</v>
      </c>
      <c r="D12" s="4" t="str">
        <f>IFERROR(VLOOKUP($B12,'seznam hráčů'!$B:$F,MATCH('seznam hráčů'!F$1,'seznam hráčů'!$B$1:$F$1,0),FALSE),"")</f>
        <v>Kr.Dvůr</v>
      </c>
      <c r="E12" s="4">
        <f>IFERROR(VLOOKUP($B12,'1.kolo'!$B:$F,MATCH('1.kolo'!F$5,'1.kolo'!$B$5:$F$5,0),FALSE),"")</f>
        <v>820</v>
      </c>
      <c r="F12" s="4"/>
      <c r="G12" s="4"/>
      <c r="H12" s="4"/>
      <c r="I12" s="4"/>
      <c r="J12" s="4"/>
      <c r="K12" s="31">
        <f t="shared" si="0"/>
        <v>820</v>
      </c>
    </row>
    <row r="13" spans="1:11" x14ac:dyDescent="0.25">
      <c r="A13" s="4" t="s">
        <v>132</v>
      </c>
      <c r="B13" s="51" t="s">
        <v>24</v>
      </c>
      <c r="C13" s="4">
        <f>IFERROR(VLOOKUP($B13,'seznam hráčů'!$B:$E,MATCH('seznam hráčů'!C$1,'seznam hráčů'!$B$1:$E$1,0),FALSE),"")</f>
        <v>2006</v>
      </c>
      <c r="D13" s="4" t="str">
        <f>IFERROR(VLOOKUP($B13,'seznam hráčů'!$B:$F,MATCH('seznam hráčů'!F$1,'seznam hráčů'!$B$1:$F$1,0),FALSE),"")</f>
        <v>Žebrák</v>
      </c>
      <c r="E13" s="4">
        <f>IFERROR(VLOOKUP($B13,'1.kolo'!$B:$F,MATCH('1.kolo'!F$5,'1.kolo'!$B$5:$F$5,0),FALSE),"")</f>
        <v>790</v>
      </c>
      <c r="F13" s="4"/>
      <c r="G13" s="4"/>
      <c r="H13" s="4"/>
      <c r="I13" s="4"/>
      <c r="J13" s="4"/>
      <c r="K13" s="31">
        <f t="shared" si="0"/>
        <v>790</v>
      </c>
    </row>
    <row r="14" spans="1:11" x14ac:dyDescent="0.25">
      <c r="A14" s="4" t="s">
        <v>132</v>
      </c>
      <c r="B14" s="51" t="s">
        <v>29</v>
      </c>
      <c r="C14" s="4">
        <f>IFERROR(VLOOKUP($B14,'seznam hráčů'!$B:$E,MATCH('seznam hráčů'!C$1,'seznam hráčů'!$B$1:$E$1,0),FALSE),"")</f>
        <v>2006</v>
      </c>
      <c r="D14" s="4" t="str">
        <f>IFERROR(VLOOKUP($B14,'seznam hráčů'!$B:$F,MATCH('seznam hráčů'!F$1,'seznam hráčů'!$B$1:$F$1,0),FALSE),"")</f>
        <v>Hudlice</v>
      </c>
      <c r="E14" s="4">
        <f>IFERROR(VLOOKUP($B14,'1.kolo'!$B:$F,MATCH('1.kolo'!F$5,'1.kolo'!$B$5:$F$5,0),FALSE),"")</f>
        <v>790</v>
      </c>
      <c r="F14" s="4"/>
      <c r="G14" s="4"/>
      <c r="H14" s="4"/>
      <c r="I14" s="4"/>
      <c r="J14" s="4"/>
      <c r="K14" s="31">
        <f t="shared" si="0"/>
        <v>790</v>
      </c>
    </row>
    <row r="15" spans="1:11" x14ac:dyDescent="0.25">
      <c r="A15" s="4" t="s">
        <v>30</v>
      </c>
      <c r="B15" s="51" t="s">
        <v>31</v>
      </c>
      <c r="C15" s="4">
        <f>IFERROR(VLOOKUP($B15,'seznam hráčů'!$B:$E,MATCH('seznam hráčů'!C$1,'seznam hráčů'!$B$1:$E$1,0),FALSE),"")</f>
        <v>2007</v>
      </c>
      <c r="D15" s="4" t="str">
        <f>IFERROR(VLOOKUP($B15,'seznam hráčů'!$B:$F,MATCH('seznam hráčů'!F$1,'seznam hráčů'!$B$1:$F$1,0),FALSE),"")</f>
        <v>Žebrák</v>
      </c>
      <c r="E15" s="4">
        <f>IFERROR(VLOOKUP($B15,'1.kolo'!$B:$F,MATCH('1.kolo'!F$5,'1.kolo'!$B$5:$F$5,0),FALSE),"")</f>
        <v>760</v>
      </c>
      <c r="F15" s="4"/>
      <c r="G15" s="4"/>
      <c r="H15" s="4"/>
      <c r="I15" s="4"/>
      <c r="J15" s="4"/>
      <c r="K15" s="31">
        <f t="shared" si="0"/>
        <v>760</v>
      </c>
    </row>
    <row r="16" spans="1:11" x14ac:dyDescent="0.25">
      <c r="A16" s="4" t="s">
        <v>32</v>
      </c>
      <c r="B16" s="13" t="s">
        <v>33</v>
      </c>
      <c r="C16" s="4">
        <f>IFERROR(VLOOKUP($B16,'seznam hráčů'!$B:$E,MATCH('seznam hráčů'!C$1,'seznam hráčů'!$B$1:$E$1,0),FALSE),"")</f>
        <v>2008</v>
      </c>
      <c r="D16" s="4" t="str">
        <f>IFERROR(VLOOKUP($B16,'seznam hráčů'!$B:$F,MATCH('seznam hráčů'!F$1,'seznam hráčů'!$B$1:$F$1,0),FALSE),"")</f>
        <v>Praskolesy</v>
      </c>
      <c r="E16" s="4">
        <f>IFERROR(VLOOKUP($B16,'1.kolo'!$B:$F,MATCH('1.kolo'!F$5,'1.kolo'!$B$5:$F$5,0),FALSE),"")</f>
        <v>730</v>
      </c>
      <c r="F16" s="4"/>
      <c r="G16" s="4"/>
      <c r="H16" s="4"/>
      <c r="I16" s="4"/>
      <c r="J16" s="4"/>
      <c r="K16" s="31">
        <f t="shared" si="0"/>
        <v>730</v>
      </c>
    </row>
    <row r="17" spans="1:11" x14ac:dyDescent="0.25">
      <c r="A17" s="4" t="s">
        <v>34</v>
      </c>
      <c r="B17" s="51" t="s">
        <v>35</v>
      </c>
      <c r="C17" s="4">
        <f>IFERROR(VLOOKUP($B17,'seznam hráčů'!$B:$E,MATCH('seznam hráčů'!C$1,'seznam hráčů'!$B$1:$E$1,0),FALSE),"")</f>
        <v>2008</v>
      </c>
      <c r="D17" s="4" t="str">
        <f>IFERROR(VLOOKUP($B17,'seznam hráčů'!$B:$F,MATCH('seznam hráčů'!F$1,'seznam hráčů'!$B$1:$F$1,0),FALSE),"")</f>
        <v>Olešná</v>
      </c>
      <c r="E17" s="4">
        <f>IFERROR(VLOOKUP($B17,'1.kolo'!$B:$F,MATCH('1.kolo'!F$5,'1.kolo'!$B$5:$F$5,0),FALSE),"")</f>
        <v>700</v>
      </c>
      <c r="F17" s="4"/>
      <c r="G17" s="4"/>
      <c r="H17" s="4"/>
      <c r="I17" s="4"/>
      <c r="J17" s="4"/>
      <c r="K17" s="31">
        <f t="shared" si="0"/>
        <v>700</v>
      </c>
    </row>
    <row r="18" spans="1:11" x14ac:dyDescent="0.25">
      <c r="A18" s="4" t="s">
        <v>36</v>
      </c>
      <c r="B18" s="51" t="s">
        <v>37</v>
      </c>
      <c r="C18" s="4">
        <f>IFERROR(VLOOKUP($B18,'seznam hráčů'!$B:$E,MATCH('seznam hráčů'!C$1,'seznam hráčů'!$B$1:$E$1,0),FALSE),"")</f>
        <v>2007</v>
      </c>
      <c r="D18" s="4" t="str">
        <f>IFERROR(VLOOKUP($B18,'seznam hráčů'!$B:$F,MATCH('seznam hráčů'!F$1,'seznam hráčů'!$B$1:$F$1,0),FALSE),"")</f>
        <v>Praskolesy</v>
      </c>
      <c r="E18" s="4">
        <f>IFERROR(VLOOKUP($B18,'1.kolo'!$B:$F,MATCH('1.kolo'!F$5,'1.kolo'!$B$5:$F$5,0),FALSE),"")</f>
        <v>670</v>
      </c>
      <c r="F18" s="4"/>
      <c r="G18" s="4"/>
      <c r="H18" s="4"/>
      <c r="I18" s="4"/>
      <c r="J18" s="4"/>
      <c r="K18" s="31">
        <f t="shared" si="0"/>
        <v>670</v>
      </c>
    </row>
    <row r="19" spans="1:11" x14ac:dyDescent="0.25">
      <c r="A19" s="4" t="s">
        <v>133</v>
      </c>
      <c r="B19" s="13" t="s">
        <v>39</v>
      </c>
      <c r="C19" s="4" t="str">
        <f>IFERROR(VLOOKUP($B19,'seznam hráčů'!$B:$E,MATCH('seznam hráčů'!C$1,'seznam hráčů'!$B$1:$E$1,0),FALSE),"")</f>
        <v/>
      </c>
      <c r="D19" s="4" t="str">
        <f>IFERROR(VLOOKUP($B19,'seznam hráčů'!$B:$F,MATCH('seznam hráčů'!F$1,'seznam hráčů'!$B$1:$F$1,0),FALSE),"")</f>
        <v/>
      </c>
      <c r="E19" s="4" t="str">
        <f>IFERROR(VLOOKUP($B19,'1.kolo'!$B:$F,MATCH('1.kolo'!F$5,'1.kolo'!$B$5:$F$5,0),FALSE),"")</f>
        <v/>
      </c>
      <c r="F19" s="4"/>
      <c r="G19" s="4"/>
      <c r="H19" s="4"/>
      <c r="I19" s="4"/>
      <c r="J19" s="4"/>
      <c r="K19" s="31" t="e">
        <f t="shared" si="0"/>
        <v>#DIV/0!</v>
      </c>
    </row>
    <row r="20" spans="1:11" x14ac:dyDescent="0.25">
      <c r="A20" s="4" t="s">
        <v>133</v>
      </c>
      <c r="B20" s="51" t="s">
        <v>44</v>
      </c>
      <c r="C20" s="4">
        <f>IFERROR(VLOOKUP($B20,'seznam hráčů'!$B:$E,MATCH('seznam hráčů'!C$1,'seznam hráčů'!$B$1:$E$1,0),FALSE),"")</f>
        <v>2006</v>
      </c>
      <c r="D20" s="4" t="str">
        <f>IFERROR(VLOOKUP($B20,'seznam hráčů'!$B:$F,MATCH('seznam hráčů'!F$1,'seznam hráčů'!$B$1:$F$1,0),FALSE),"")</f>
        <v>Žebrák</v>
      </c>
      <c r="E20" s="4">
        <f>IFERROR(VLOOKUP($B20,'1.kolo'!$B:$F,MATCH('1.kolo'!F$5,'1.kolo'!$B$5:$F$5,0),FALSE),"")</f>
        <v>640</v>
      </c>
      <c r="F20" s="4"/>
      <c r="G20" s="4"/>
      <c r="H20" s="4"/>
      <c r="I20" s="4"/>
      <c r="J20" s="4"/>
      <c r="K20" s="31">
        <f t="shared" si="0"/>
        <v>640</v>
      </c>
    </row>
    <row r="21" spans="1:11" x14ac:dyDescent="0.25">
      <c r="A21" s="4" t="s">
        <v>134</v>
      </c>
      <c r="B21" s="51" t="s">
        <v>41</v>
      </c>
      <c r="C21" s="4">
        <f>IFERROR(VLOOKUP($B21,'seznam hráčů'!$B:$E,MATCH('seznam hráčů'!C$1,'seznam hráčů'!$B$1:$E$1,0),FALSE),"")</f>
        <v>2006</v>
      </c>
      <c r="D21" s="4" t="str">
        <f>IFERROR(VLOOKUP($B21,'seznam hráčů'!$B:$F,MATCH('seznam hráčů'!F$1,'seznam hráčů'!$B$1:$F$1,0),FALSE),"")</f>
        <v>Olešná</v>
      </c>
      <c r="E21" s="4">
        <f>IFERROR(VLOOKUP($B21,'1.kolo'!$B:$F,MATCH('1.kolo'!F$5,'1.kolo'!$B$5:$F$5,0),FALSE),"")</f>
        <v>610</v>
      </c>
      <c r="F21" s="4"/>
      <c r="G21" s="4"/>
      <c r="H21" s="4"/>
      <c r="I21" s="4"/>
      <c r="J21" s="4"/>
      <c r="K21" s="31">
        <f t="shared" si="0"/>
        <v>610</v>
      </c>
    </row>
    <row r="22" spans="1:11" x14ac:dyDescent="0.25">
      <c r="A22" s="4" t="s">
        <v>134</v>
      </c>
      <c r="B22" s="51" t="s">
        <v>46</v>
      </c>
      <c r="C22" s="4">
        <f>IFERROR(VLOOKUP($B22,'seznam hráčů'!$B:$E,MATCH('seznam hráčů'!C$1,'seznam hráčů'!$B$1:$E$1,0),FALSE),"")</f>
        <v>2009</v>
      </c>
      <c r="D22" s="4" t="str">
        <f>IFERROR(VLOOKUP($B22,'seznam hráčů'!$B:$F,MATCH('seznam hráčů'!F$1,'seznam hráčů'!$B$1:$F$1,0),FALSE),"")</f>
        <v>Libomyšl</v>
      </c>
      <c r="E22" s="4">
        <f>IFERROR(VLOOKUP($B22,'1.kolo'!$B:$F,MATCH('1.kolo'!F$5,'1.kolo'!$B$5:$F$5,0),FALSE),"")</f>
        <v>610</v>
      </c>
      <c r="F22" s="4"/>
      <c r="G22" s="4"/>
      <c r="H22" s="4"/>
      <c r="I22" s="4"/>
      <c r="J22" s="4"/>
      <c r="K22" s="31">
        <f t="shared" si="0"/>
        <v>610</v>
      </c>
    </row>
    <row r="23" spans="1:11" x14ac:dyDescent="0.25">
      <c r="A23" s="4" t="s">
        <v>47</v>
      </c>
      <c r="B23" s="51" t="s">
        <v>48</v>
      </c>
      <c r="C23" s="4">
        <f>IFERROR(VLOOKUP($B23,'seznam hráčů'!$B:$E,MATCH('seznam hráčů'!C$1,'seznam hráčů'!$B$1:$E$1,0),FALSE),"")</f>
        <v>2007</v>
      </c>
      <c r="D23" s="4" t="str">
        <f>IFERROR(VLOOKUP($B23,'seznam hráčů'!$B:$F,MATCH('seznam hráčů'!F$1,'seznam hráčů'!$B$1:$F$1,0),FALSE),"")</f>
        <v>Žebrák</v>
      </c>
      <c r="E23" s="4">
        <f>IFERROR(VLOOKUP($B23,'1.kolo'!$B:$F,MATCH('1.kolo'!F$5,'1.kolo'!$B$5:$F$5,0),FALSE),"")</f>
        <v>580</v>
      </c>
      <c r="F23" s="4"/>
      <c r="G23" s="4"/>
      <c r="H23" s="4"/>
      <c r="I23" s="4"/>
      <c r="J23" s="4"/>
      <c r="K23" s="31">
        <f t="shared" si="0"/>
        <v>580</v>
      </c>
    </row>
    <row r="24" spans="1:11" x14ac:dyDescent="0.25">
      <c r="A24" s="4" t="s">
        <v>49</v>
      </c>
      <c r="B24" s="51" t="s">
        <v>50</v>
      </c>
      <c r="C24" s="4">
        <f>IFERROR(VLOOKUP($B24,'seznam hráčů'!$B:$E,MATCH('seznam hráčů'!C$1,'seznam hráčů'!$B$1:$E$1,0),FALSE),"")</f>
        <v>2009</v>
      </c>
      <c r="D24" s="4" t="str">
        <f>IFERROR(VLOOKUP($B24,'seznam hráčů'!$B:$F,MATCH('seznam hráčů'!F$1,'seznam hráčů'!$B$1:$F$1,0),FALSE),"")</f>
        <v>Hořovice</v>
      </c>
      <c r="E24" s="4">
        <f>IFERROR(VLOOKUP($B24,'1.kolo'!$B:$F,MATCH('1.kolo'!F$5,'1.kolo'!$B$5:$F$5,0),FALSE),"")</f>
        <v>550</v>
      </c>
      <c r="F24" s="4"/>
      <c r="G24" s="4"/>
      <c r="H24" s="4"/>
      <c r="I24" s="4"/>
      <c r="J24" s="4"/>
      <c r="K24" s="31">
        <f t="shared" si="0"/>
        <v>550</v>
      </c>
    </row>
    <row r="25" spans="1:11" x14ac:dyDescent="0.25">
      <c r="A25" s="4" t="s">
        <v>51</v>
      </c>
      <c r="B25" s="51" t="s">
        <v>52</v>
      </c>
      <c r="C25" s="4">
        <f>IFERROR(VLOOKUP($B25,'seznam hráčů'!$B:$E,MATCH('seznam hráčů'!C$1,'seznam hráčů'!$B$1:$E$1,0),FALSE),"")</f>
        <v>2006</v>
      </c>
      <c r="D25" s="4" t="str">
        <f>IFERROR(VLOOKUP($B25,'seznam hráčů'!$B:$F,MATCH('seznam hráčů'!F$1,'seznam hráčů'!$B$1:$F$1,0),FALSE),"")</f>
        <v>Olešná</v>
      </c>
      <c r="E25" s="4">
        <f>IFERROR(VLOOKUP($B25,'1.kolo'!$B:$F,MATCH('1.kolo'!F$5,'1.kolo'!$B$5:$F$5,0),FALSE),"")</f>
        <v>530</v>
      </c>
      <c r="F25" s="4"/>
      <c r="G25" s="4"/>
      <c r="H25" s="4"/>
      <c r="I25" s="4"/>
      <c r="J25" s="4"/>
      <c r="K25" s="31">
        <f t="shared" si="0"/>
        <v>530</v>
      </c>
    </row>
    <row r="26" spans="1:11" x14ac:dyDescent="0.25">
      <c r="A26" s="4" t="s">
        <v>53</v>
      </c>
      <c r="B26" s="51" t="s">
        <v>54</v>
      </c>
      <c r="C26" s="4">
        <f>IFERROR(VLOOKUP($B26,'seznam hráčů'!$B:$E,MATCH('seznam hráčů'!C$1,'seznam hráčů'!$B$1:$E$1,0),FALSE),"")</f>
        <v>2007</v>
      </c>
      <c r="D26" s="4" t="str">
        <f>IFERROR(VLOOKUP($B26,'seznam hráčů'!$B:$F,MATCH('seznam hráčů'!F$1,'seznam hráčů'!$B$1:$F$1,0),FALSE),"")</f>
        <v>Olešná</v>
      </c>
      <c r="E26" s="4">
        <f>IFERROR(VLOOKUP($B26,'1.kolo'!$B:$F,MATCH('1.kolo'!F$5,'1.kolo'!$B$5:$F$5,0),FALSE),"")</f>
        <v>510</v>
      </c>
      <c r="F26" s="4"/>
      <c r="G26" s="4"/>
      <c r="H26" s="4"/>
      <c r="I26" s="4"/>
      <c r="J26" s="4"/>
      <c r="K26" s="31">
        <f t="shared" si="0"/>
        <v>510</v>
      </c>
    </row>
    <row r="27" spans="1:11" x14ac:dyDescent="0.25">
      <c r="A27" s="4" t="s">
        <v>135</v>
      </c>
      <c r="B27" s="13" t="s">
        <v>59</v>
      </c>
      <c r="C27" s="4">
        <f>IFERROR(VLOOKUP($B27,'seznam hráčů'!$B:$E,MATCH('seznam hráčů'!C$1,'seznam hráčů'!$B$1:$E$1,0),FALSE),"")</f>
        <v>2009</v>
      </c>
      <c r="D27" s="4" t="str">
        <f>IFERROR(VLOOKUP($B27,'seznam hráčů'!$B:$F,MATCH('seznam hráčů'!F$1,'seznam hráčů'!$B$1:$F$1,0),FALSE),"")</f>
        <v>Hudlice</v>
      </c>
      <c r="E27" s="4">
        <f>IFERROR(VLOOKUP($B27,'1.kolo'!$B:$F,MATCH('1.kolo'!F$5,'1.kolo'!$B$5:$F$5,0),FALSE),"")</f>
        <v>490</v>
      </c>
      <c r="F27" s="4"/>
      <c r="G27" s="4"/>
      <c r="H27" s="4"/>
      <c r="I27" s="4"/>
      <c r="J27" s="4"/>
      <c r="K27" s="31">
        <f t="shared" si="0"/>
        <v>490</v>
      </c>
    </row>
    <row r="28" spans="1:11" x14ac:dyDescent="0.25">
      <c r="A28" s="4" t="s">
        <v>135</v>
      </c>
      <c r="B28" s="51" t="s">
        <v>56</v>
      </c>
      <c r="C28" s="4">
        <f>IFERROR(VLOOKUP($B28,'seznam hráčů'!$B:$E,MATCH('seznam hráčů'!C$1,'seznam hráčů'!$B$1:$E$1,0),FALSE),"")</f>
        <v>2007</v>
      </c>
      <c r="D28" s="4" t="str">
        <f>IFERROR(VLOOKUP($B28,'seznam hráčů'!$B:$F,MATCH('seznam hráčů'!F$1,'seznam hráčů'!$B$1:$F$1,0),FALSE),"")</f>
        <v>Hudlice</v>
      </c>
      <c r="E28" s="4">
        <f>IFERROR(VLOOKUP($B28,'1.kolo'!$B:$F,MATCH('1.kolo'!F$5,'1.kolo'!$B$5:$F$5,0),FALSE),"")</f>
        <v>490</v>
      </c>
      <c r="F28" s="4"/>
      <c r="G28" s="4"/>
      <c r="H28" s="4"/>
      <c r="I28" s="4"/>
      <c r="J28" s="4"/>
      <c r="K28" s="31">
        <f t="shared" si="0"/>
        <v>490</v>
      </c>
    </row>
    <row r="29" spans="1:11" x14ac:dyDescent="0.25">
      <c r="A29" s="4" t="s">
        <v>60</v>
      </c>
      <c r="B29" s="13" t="s">
        <v>61</v>
      </c>
      <c r="C29" s="4">
        <f>IFERROR(VLOOKUP($B29,'seznam hráčů'!$B:$E,MATCH('seznam hráčů'!C$1,'seznam hráčů'!$B$1:$E$1,0),FALSE),"")</f>
        <v>2008</v>
      </c>
      <c r="D29" s="4" t="str">
        <f>IFERROR(VLOOKUP($B29,'seznam hráčů'!$B:$F,MATCH('seznam hráčů'!F$1,'seznam hráčů'!$B$1:$F$1,0),FALSE),"")</f>
        <v>Hudlice</v>
      </c>
      <c r="E29" s="4">
        <f>IFERROR(VLOOKUP($B29,'1.kolo'!$B:$F,MATCH('1.kolo'!F$5,'1.kolo'!$B$5:$F$5,0),FALSE),"")</f>
        <v>470</v>
      </c>
      <c r="F29" s="4"/>
      <c r="G29" s="4"/>
      <c r="H29" s="4"/>
      <c r="I29" s="4"/>
      <c r="J29" s="4"/>
      <c r="K29" s="31">
        <f t="shared" si="0"/>
        <v>470</v>
      </c>
    </row>
    <row r="30" spans="1:11" x14ac:dyDescent="0.25">
      <c r="A30" s="4" t="s">
        <v>62</v>
      </c>
      <c r="B30" s="13" t="s">
        <v>63</v>
      </c>
      <c r="C30" s="4">
        <f>IFERROR(VLOOKUP($B30,'seznam hráčů'!$B:$E,MATCH('seznam hráčů'!C$1,'seznam hráčů'!$B$1:$E$1,0),FALSE),"")</f>
        <v>2006</v>
      </c>
      <c r="D30" s="4" t="str">
        <f>IFERROR(VLOOKUP($B30,'seznam hráčů'!$B:$F,MATCH('seznam hráčů'!F$1,'seznam hráčů'!$B$1:$F$1,0),FALSE),"")</f>
        <v>Hořovice</v>
      </c>
      <c r="E30" s="4">
        <f>IFERROR(VLOOKUP($B30,'1.kolo'!$B:$F,MATCH('1.kolo'!F$5,'1.kolo'!$B$5:$F$5,0),FALSE),"")</f>
        <v>450</v>
      </c>
      <c r="F30" s="4"/>
      <c r="G30" s="4"/>
      <c r="H30" s="4"/>
      <c r="I30" s="4"/>
      <c r="J30" s="4"/>
      <c r="K30" s="31">
        <f t="shared" si="0"/>
        <v>450</v>
      </c>
    </row>
    <row r="31" spans="1:11" x14ac:dyDescent="0.25">
      <c r="A31" s="4" t="s">
        <v>64</v>
      </c>
      <c r="B31" s="51" t="s">
        <v>65</v>
      </c>
      <c r="C31" s="4">
        <f>IFERROR(VLOOKUP($B31,'seznam hráčů'!$B:$E,MATCH('seznam hráčů'!C$1,'seznam hráčů'!$B$1:$E$1,0),FALSE),"")</f>
        <v>2006</v>
      </c>
      <c r="D31" s="4" t="str">
        <f>IFERROR(VLOOKUP($B31,'seznam hráčů'!$B:$F,MATCH('seznam hráčů'!F$1,'seznam hráčů'!$B$1:$F$1,0),FALSE),"")</f>
        <v>Praskolesy</v>
      </c>
      <c r="E31" s="4">
        <f>IFERROR(VLOOKUP($B31,'1.kolo'!$B:$F,MATCH('1.kolo'!F$5,'1.kolo'!$B$5:$F$5,0),FALSE),"")</f>
        <v>430</v>
      </c>
      <c r="F31" s="4"/>
      <c r="G31" s="4"/>
      <c r="H31" s="4"/>
      <c r="I31" s="4"/>
      <c r="J31" s="4"/>
      <c r="K31" s="31">
        <f t="shared" si="0"/>
        <v>430</v>
      </c>
    </row>
    <row r="32" spans="1:11" x14ac:dyDescent="0.25">
      <c r="A32" s="4" t="s">
        <v>66</v>
      </c>
      <c r="B32" s="51" t="s">
        <v>67</v>
      </c>
      <c r="C32" s="4">
        <f>IFERROR(VLOOKUP($B32,'seznam hráčů'!$B:$E,MATCH('seznam hráčů'!C$1,'seznam hráčů'!$B$1:$E$1,0),FALSE),"")</f>
        <v>2010</v>
      </c>
      <c r="D32" s="4" t="str">
        <f>IFERROR(VLOOKUP($B32,'seznam hráčů'!$B:$F,MATCH('seznam hráčů'!F$1,'seznam hráčů'!$B$1:$F$1,0),FALSE),"")</f>
        <v>Hořovice</v>
      </c>
      <c r="E32" s="4">
        <f>IFERROR(VLOOKUP($B32,'1.kolo'!$B:$F,MATCH('1.kolo'!F$5,'1.kolo'!$B$5:$F$5,0),FALSE),"")</f>
        <v>410</v>
      </c>
      <c r="F32" s="4"/>
      <c r="G32" s="4"/>
      <c r="H32" s="4"/>
      <c r="I32" s="4"/>
      <c r="J32" s="4"/>
      <c r="K32" s="31">
        <f t="shared" si="0"/>
        <v>410</v>
      </c>
    </row>
    <row r="33" spans="1:11" x14ac:dyDescent="0.25">
      <c r="A33" s="4" t="s">
        <v>68</v>
      </c>
      <c r="B33" s="51" t="s">
        <v>69</v>
      </c>
      <c r="C33" s="4">
        <f>IFERROR(VLOOKUP($B33,'seznam hráčů'!$B:$E,MATCH('seznam hráčů'!C$1,'seznam hráčů'!$B$1:$E$1,0),FALSE),"")</f>
        <v>2007</v>
      </c>
      <c r="D33" s="4" t="str">
        <f>IFERROR(VLOOKUP($B33,'seznam hráčů'!$B:$F,MATCH('seznam hráčů'!F$1,'seznam hráčů'!$B$1:$F$1,0),FALSE),"")</f>
        <v>Olešná</v>
      </c>
      <c r="E33" s="4">
        <f>IFERROR(VLOOKUP($B33,'1.kolo'!$B:$F,MATCH('1.kolo'!F$5,'1.kolo'!$B$5:$F$5,0),FALSE),"")</f>
        <v>390</v>
      </c>
      <c r="F33" s="4"/>
      <c r="G33" s="4"/>
      <c r="H33" s="4"/>
      <c r="I33" s="4"/>
      <c r="J33" s="4"/>
      <c r="K33" s="31">
        <f t="shared" si="0"/>
        <v>390</v>
      </c>
    </row>
    <row r="34" spans="1:11" x14ac:dyDescent="0.25">
      <c r="A34" s="3" t="s">
        <v>2</v>
      </c>
      <c r="B34" s="3" t="s">
        <v>124</v>
      </c>
      <c r="C34" s="3" t="s">
        <v>5</v>
      </c>
      <c r="D34" s="3" t="s">
        <v>4</v>
      </c>
      <c r="E34" s="3" t="s">
        <v>125</v>
      </c>
      <c r="F34" s="3" t="s">
        <v>126</v>
      </c>
      <c r="G34" s="3" t="s">
        <v>127</v>
      </c>
      <c r="H34" s="3" t="s">
        <v>128</v>
      </c>
      <c r="I34" s="3" t="s">
        <v>129</v>
      </c>
      <c r="J34" s="3" t="s">
        <v>130</v>
      </c>
      <c r="K34" s="3" t="s">
        <v>7</v>
      </c>
    </row>
    <row r="35" spans="1:11" x14ac:dyDescent="0.25">
      <c r="A35" s="4" t="s">
        <v>71</v>
      </c>
      <c r="B35" s="13" t="s">
        <v>72</v>
      </c>
      <c r="C35" s="4">
        <f>IFERROR(VLOOKUP($B35,'seznam hráčů'!$B:$E,MATCH('seznam hráčů'!C$1,'seznam hráčů'!$B$1:$E$1,0),FALSE),"")</f>
        <v>2009</v>
      </c>
      <c r="D35" s="4" t="str">
        <f>IFERROR(VLOOKUP($B35,'seznam hráčů'!$B:$F,MATCH('seznam hráčů'!F$1,'seznam hráčů'!$B$1:$F$1,0),FALSE),"")</f>
        <v>Kr.Dvůr</v>
      </c>
      <c r="E35" s="4">
        <f>IFERROR(VLOOKUP($B35,'1.kolo'!$B:$F,MATCH('1.kolo'!F$5,'1.kolo'!$B$5:$F$5,0),FALSE),"")</f>
        <v>370</v>
      </c>
      <c r="F35" s="4"/>
      <c r="G35" s="4"/>
      <c r="H35" s="4"/>
      <c r="I35" s="4"/>
      <c r="J35" s="4"/>
      <c r="K35" s="31">
        <f t="shared" si="0"/>
        <v>370</v>
      </c>
    </row>
    <row r="36" spans="1:11" x14ac:dyDescent="0.25">
      <c r="A36" s="4" t="s">
        <v>73</v>
      </c>
      <c r="B36" s="51" t="s">
        <v>74</v>
      </c>
      <c r="C36" s="4">
        <f>IFERROR(VLOOKUP($B36,'seznam hráčů'!$B:$E,MATCH('seznam hráčů'!C$1,'seznam hráčů'!$B$1:$E$1,0),FALSE),"")</f>
        <v>2007</v>
      </c>
      <c r="D36" s="4" t="str">
        <f>IFERROR(VLOOKUP($B36,'seznam hráčů'!$B:$F,MATCH('seznam hráčů'!F$1,'seznam hráčů'!$B$1:$F$1,0),FALSE),"")</f>
        <v>Žebrák</v>
      </c>
      <c r="E36" s="4">
        <f>IFERROR(VLOOKUP($B36,'1.kolo'!$B:$F,MATCH('1.kolo'!F$5,'1.kolo'!$B$5:$F$5,0),FALSE),"")</f>
        <v>350</v>
      </c>
      <c r="F36" s="4"/>
      <c r="G36" s="4"/>
      <c r="H36" s="4"/>
      <c r="I36" s="4"/>
      <c r="J36" s="4"/>
      <c r="K36" s="31">
        <f t="shared" si="0"/>
        <v>350</v>
      </c>
    </row>
    <row r="37" spans="1:11" x14ac:dyDescent="0.25">
      <c r="A37" s="4" t="s">
        <v>75</v>
      </c>
      <c r="B37" s="13" t="s">
        <v>76</v>
      </c>
      <c r="C37" s="4">
        <f>IFERROR(VLOOKUP($B37,'seznam hráčů'!$B:$E,MATCH('seznam hráčů'!C$1,'seznam hráčů'!$B$1:$E$1,0),FALSE),"")</f>
        <v>2008</v>
      </c>
      <c r="D37" s="4" t="str">
        <f>IFERROR(VLOOKUP($B37,'seznam hráčů'!$B:$F,MATCH('seznam hráčů'!F$1,'seznam hráčů'!$B$1:$F$1,0),FALSE),"")</f>
        <v>Kr.Dvůr</v>
      </c>
      <c r="E37" s="4">
        <f>IFERROR(VLOOKUP($B37,'1.kolo'!$B:$F,MATCH('1.kolo'!F$5,'1.kolo'!$B$5:$F$5,0),FALSE),"")</f>
        <v>330</v>
      </c>
      <c r="F37" s="4"/>
      <c r="G37" s="4"/>
      <c r="H37" s="4"/>
      <c r="I37" s="4"/>
      <c r="J37" s="4"/>
      <c r="K37" s="31">
        <f t="shared" si="0"/>
        <v>330</v>
      </c>
    </row>
    <row r="38" spans="1:11" x14ac:dyDescent="0.25">
      <c r="A38" s="4" t="s">
        <v>77</v>
      </c>
      <c r="B38" s="13" t="s">
        <v>78</v>
      </c>
      <c r="C38" s="4">
        <f>IFERROR(VLOOKUP($B38,'seznam hráčů'!$B:$E,MATCH('seznam hráčů'!C$1,'seznam hráčů'!$B$1:$E$1,0),FALSE),"")</f>
        <v>2009</v>
      </c>
      <c r="D38" s="4" t="str">
        <f>IFERROR(VLOOKUP($B38,'seznam hráčů'!$B:$F,MATCH('seznam hráčů'!F$1,'seznam hráčů'!$B$1:$F$1,0),FALSE),"")</f>
        <v>Kr.Dvůr</v>
      </c>
      <c r="E38" s="4">
        <f>IFERROR(VLOOKUP($B38,'1.kolo'!$B:$F,MATCH('1.kolo'!F$5,'1.kolo'!$B$5:$F$5,0),FALSE),"")</f>
        <v>310</v>
      </c>
      <c r="F38" s="4"/>
      <c r="G38" s="4"/>
      <c r="H38" s="4"/>
      <c r="I38" s="4"/>
      <c r="J38" s="4"/>
      <c r="K38" s="31">
        <f t="shared" si="0"/>
        <v>310</v>
      </c>
    </row>
    <row r="39" spans="1:11" x14ac:dyDescent="0.25">
      <c r="A39" s="4" t="s">
        <v>79</v>
      </c>
      <c r="B39" s="51" t="s">
        <v>80</v>
      </c>
      <c r="C39" s="4">
        <f>IFERROR(VLOOKUP($B39,'seznam hráčů'!$B:$E,MATCH('seznam hráčů'!C$1,'seznam hráčů'!$B$1:$E$1,0),FALSE),"")</f>
        <v>2012</v>
      </c>
      <c r="D39" s="4" t="str">
        <f>IFERROR(VLOOKUP($B39,'seznam hráčů'!$B:$F,MATCH('seznam hráčů'!F$1,'seznam hráčů'!$B$1:$F$1,0),FALSE),"")</f>
        <v>Praskolesy</v>
      </c>
      <c r="E39" s="4">
        <f>IFERROR(VLOOKUP($B39,'1.kolo'!$B:$F,MATCH('1.kolo'!F$5,'1.kolo'!$B$5:$F$5,0),FALSE),"")</f>
        <v>300</v>
      </c>
      <c r="F39" s="4"/>
      <c r="G39" s="4"/>
      <c r="H39" s="4"/>
      <c r="I39" s="4"/>
      <c r="J39" s="4"/>
      <c r="K39" s="31">
        <f t="shared" si="0"/>
        <v>300</v>
      </c>
    </row>
    <row r="40" spans="1:11" x14ac:dyDescent="0.25">
      <c r="A40" s="4" t="s">
        <v>81</v>
      </c>
      <c r="B40" s="51" t="s">
        <v>82</v>
      </c>
      <c r="C40" s="4">
        <f>IFERROR(VLOOKUP($B40,'seznam hráčů'!$B:$E,MATCH('seznam hráčů'!C$1,'seznam hráčů'!$B$1:$E$1,0),FALSE),"")</f>
        <v>2006</v>
      </c>
      <c r="D40" s="4" t="str">
        <f>IFERROR(VLOOKUP($B40,'seznam hráčů'!$B:$F,MATCH('seznam hráčů'!F$1,'seznam hráčů'!$B$1:$F$1,0),FALSE),"")</f>
        <v>Žebrák</v>
      </c>
      <c r="E40" s="4">
        <f>IFERROR(VLOOKUP($B40,'1.kolo'!$B:$F,MATCH('1.kolo'!F$5,'1.kolo'!$B$5:$F$5,0),FALSE),"")</f>
        <v>290</v>
      </c>
      <c r="F40" s="4"/>
      <c r="G40" s="4"/>
      <c r="H40" s="4"/>
      <c r="I40" s="4"/>
      <c r="J40" s="4"/>
      <c r="K40" s="31">
        <f t="shared" si="0"/>
        <v>290</v>
      </c>
    </row>
    <row r="41" spans="1:11" x14ac:dyDescent="0.25">
      <c r="A41" s="1"/>
    </row>
    <row r="42" spans="1:11" x14ac:dyDescent="0.25">
      <c r="A42" s="1"/>
    </row>
    <row r="43" spans="1:11" x14ac:dyDescent="0.25">
      <c r="A43" s="1"/>
    </row>
    <row r="44" spans="1:11" x14ac:dyDescent="0.25">
      <c r="A44" s="1"/>
    </row>
  </sheetData>
  <sortState xmlns:xlrd2="http://schemas.microsoft.com/office/spreadsheetml/2017/richdata2" ref="B5:K40">
    <sortCondition descending="1" ref="K5:K40"/>
  </sortState>
  <mergeCells count="2">
    <mergeCell ref="A1:K2"/>
    <mergeCell ref="A3:K3"/>
  </mergeCells>
  <phoneticPr fontId="8" type="noConversion"/>
  <conditionalFormatting sqref="K5:K33 K35:K40">
    <cfRule type="duplicateValues" dxfId="182" priority="1"/>
  </conditionalFormatting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5"/>
  <sheetViews>
    <sheetView workbookViewId="0">
      <selection activeCell="A3" sqref="A3:K3"/>
    </sheetView>
  </sheetViews>
  <sheetFormatPr defaultRowHeight="15" x14ac:dyDescent="0.2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</cols>
  <sheetData>
    <row r="1" spans="1:11" ht="14.45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14.45" customHeight="1" x14ac:dyDescent="0.25">
      <c r="A3" s="113" t="s">
        <v>136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3" t="s">
        <v>2</v>
      </c>
      <c r="B4" s="3" t="s">
        <v>124</v>
      </c>
      <c r="C4" s="3" t="s">
        <v>5</v>
      </c>
      <c r="D4" s="3" t="s">
        <v>4</v>
      </c>
      <c r="E4" s="3" t="s">
        <v>125</v>
      </c>
      <c r="F4" s="3" t="s">
        <v>126</v>
      </c>
      <c r="G4" s="3" t="s">
        <v>127</v>
      </c>
      <c r="H4" s="3" t="s">
        <v>128</v>
      </c>
      <c r="I4" s="3" t="s">
        <v>129</v>
      </c>
      <c r="J4" s="3" t="s">
        <v>130</v>
      </c>
      <c r="K4" s="3" t="s">
        <v>7</v>
      </c>
    </row>
    <row r="5" spans="1:11" x14ac:dyDescent="0.25">
      <c r="A5" s="4" t="s">
        <v>9</v>
      </c>
      <c r="B5" s="51" t="s">
        <v>10</v>
      </c>
      <c r="C5" s="4">
        <f>IFERROR(VLOOKUP($B5,'seznam hráčů'!$B:$E,MATCH('seznam hráčů'!C$1,'seznam hráčů'!$B$1:$E$1,0),FALSE),"")</f>
        <v>2007</v>
      </c>
      <c r="D5" s="4" t="str">
        <f>IFERROR(VLOOKUP($B5,'seznam hráčů'!$B:$F,MATCH('seznam hráčů'!F$1,'seznam hráčů'!$B$1:$F$1,0),FALSE),"")</f>
        <v>Olešná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/>
      <c r="H5" s="4"/>
      <c r="I5" s="4"/>
      <c r="J5" s="4"/>
      <c r="K5" s="31">
        <f t="shared" ref="K5:K34" si="0">AVERAGE(E5:J5)</f>
        <v>1000</v>
      </c>
    </row>
    <row r="6" spans="1:11" x14ac:dyDescent="0.25">
      <c r="A6" s="4" t="s">
        <v>137</v>
      </c>
      <c r="B6" s="51" t="s">
        <v>12</v>
      </c>
      <c r="C6" s="4">
        <f>IFERROR(VLOOKUP($B6,'seznam hráčů'!$B:$E,MATCH('seznam hráčů'!C$1,'seznam hráčů'!$B$1:$E$1,0),FALSE),"")</f>
        <v>2010</v>
      </c>
      <c r="D6" s="4" t="str">
        <f>IFERROR(VLOOKUP($B6,'seznam hráčů'!$B:$F,MATCH('seznam hráčů'!F$1,'seznam hráčů'!$B$1:$F$1,0),FALSE),"")</f>
        <v>Žebrák</v>
      </c>
      <c r="E6" s="4">
        <f>IFERROR(VLOOKUP($B6,'1.kolo'!$B:$F,MATCH('1.kolo'!F$5,'1.kolo'!$B$5:$F$5,0),FALSE),"")</f>
        <v>970</v>
      </c>
      <c r="F6" s="4" t="str">
        <f>IFERROR(VLOOKUP($B6,'2.kolo'!$B:$F,MATCH('2.kolo'!F$5,'2.kolo'!$B$5:$F$5,0),FALSE),"")</f>
        <v/>
      </c>
      <c r="G6" s="4"/>
      <c r="H6" s="4"/>
      <c r="I6" s="4"/>
      <c r="J6" s="4"/>
      <c r="K6" s="31">
        <f t="shared" si="0"/>
        <v>970</v>
      </c>
    </row>
    <row r="7" spans="1:11" x14ac:dyDescent="0.25">
      <c r="A7" s="4" t="s">
        <v>137</v>
      </c>
      <c r="B7" s="51" t="s">
        <v>91</v>
      </c>
      <c r="C7" s="4">
        <f>IFERROR(VLOOKUP($B7,'seznam hráčů'!$B:$E,MATCH('seznam hráčů'!C$1,'seznam hráčů'!$B$1:$E$1,0),FALSE),"")</f>
        <v>2010</v>
      </c>
      <c r="D7" s="4" t="str">
        <f>IFERROR(VLOOKUP($B7,'seznam hráčů'!$B:$F,MATCH('seznam hráčů'!F$1,'seznam hráčů'!$B$1:$F$1,0),FALSE),"")</f>
        <v>Záluží</v>
      </c>
      <c r="E7" s="4" t="str">
        <f>IFERROR(VLOOKUP($B7,'1.kolo'!$B:$F,MATCH('1.kolo'!F$5,'1.kolo'!$B$5:$F$5,0),FALSE),"")</f>
        <v/>
      </c>
      <c r="F7" s="4">
        <f>IFERROR(VLOOKUP($B7,'2.kolo'!$B:$F,MATCH('2.kolo'!F$5,'2.kolo'!$B$5:$F$5,0),FALSE),"")</f>
        <v>970</v>
      </c>
      <c r="G7" s="4"/>
      <c r="H7" s="4"/>
      <c r="I7" s="4"/>
      <c r="J7" s="4"/>
      <c r="K7" s="31">
        <f t="shared" si="0"/>
        <v>970</v>
      </c>
    </row>
    <row r="8" spans="1:11" x14ac:dyDescent="0.25">
      <c r="A8" s="4" t="s">
        <v>15</v>
      </c>
      <c r="B8" s="51" t="s">
        <v>18</v>
      </c>
      <c r="C8" s="4">
        <f>IFERROR(VLOOKUP($B8,'seznam hráčů'!$B:$E,MATCH('seznam hráčů'!C$1,'seznam hráčů'!$B$1:$E$1,0),FALSE),"")</f>
        <v>2008</v>
      </c>
      <c r="D8" s="4" t="str">
        <f>IFERROR(VLOOKUP($B8,'seznam hráčů'!$B:$F,MATCH('seznam hráčů'!F$1,'seznam hráčů'!$B$1:$F$1,0),FALSE),"")</f>
        <v>Olešná</v>
      </c>
      <c r="E8" s="4">
        <f>IFERROR(VLOOKUP($B8,'1.kolo'!$B:$F,MATCH('1.kolo'!F$5,'1.kolo'!$B$5:$F$5,0),FALSE),"")</f>
        <v>880</v>
      </c>
      <c r="F8" s="4">
        <f>IFERROR(VLOOKUP($B8,'2.kolo'!$B:$F,MATCH('2.kolo'!F$5,'2.kolo'!$B$5:$F$5,0),FALSE),"")</f>
        <v>940</v>
      </c>
      <c r="G8" s="4"/>
      <c r="H8" s="4"/>
      <c r="I8" s="4"/>
      <c r="J8" s="4"/>
      <c r="K8" s="31">
        <f t="shared" si="0"/>
        <v>910</v>
      </c>
    </row>
    <row r="9" spans="1:11" x14ac:dyDescent="0.25">
      <c r="A9" s="4" t="s">
        <v>138</v>
      </c>
      <c r="B9" s="51" t="s">
        <v>14</v>
      </c>
      <c r="C9" s="4">
        <f>IFERROR(VLOOKUP($B9,'seznam hráčů'!$B:$E,MATCH('seznam hráčů'!C$1,'seznam hráčů'!$B$1:$E$1,0),FALSE),"")</f>
        <v>2006</v>
      </c>
      <c r="D9" s="4" t="str">
        <f>IFERROR(VLOOKUP($B9,'seznam hráčů'!$B:$F,MATCH('seznam hráčů'!F$1,'seznam hráčů'!$B$1:$F$1,0),FALSE),"")</f>
        <v>Hudlice</v>
      </c>
      <c r="E9" s="4">
        <f>IFERROR(VLOOKUP($B9,'1.kolo'!$B:$F,MATCH('1.kolo'!F$5,'1.kolo'!$B$5:$F$5,0),FALSE),"")</f>
        <v>940</v>
      </c>
      <c r="F9" s="4">
        <f>IFERROR(VLOOKUP($B9,'2.kolo'!$B:$F,MATCH('2.kolo'!F$5,'2.kolo'!$B$5:$F$5,0),FALSE),"")</f>
        <v>820</v>
      </c>
      <c r="G9" s="4"/>
      <c r="H9" s="4"/>
      <c r="I9" s="4"/>
      <c r="J9" s="4"/>
      <c r="K9" s="31">
        <f t="shared" si="0"/>
        <v>880</v>
      </c>
    </row>
    <row r="10" spans="1:11" x14ac:dyDescent="0.25">
      <c r="A10" s="4" t="s">
        <v>138</v>
      </c>
      <c r="B10" s="51" t="s">
        <v>16</v>
      </c>
      <c r="C10" s="4">
        <f>IFERROR(VLOOKUP($B10,'seznam hráčů'!$B:$E,MATCH('seznam hráčů'!C$1,'seznam hráčů'!$B$1:$E$1,0),FALSE),"")</f>
        <v>2006</v>
      </c>
      <c r="D10" s="4" t="str">
        <f>IFERROR(VLOOKUP($B10,'seznam hráčů'!$B:$F,MATCH('seznam hráčů'!F$1,'seznam hráčů'!$B$1:$F$1,0),FALSE),"")</f>
        <v>Žebrák</v>
      </c>
      <c r="E10" s="4">
        <f>IFERROR(VLOOKUP($B10,'1.kolo'!$B:$F,MATCH('1.kolo'!F$5,'1.kolo'!$B$5:$F$5,0),FALSE),"")</f>
        <v>910</v>
      </c>
      <c r="F10" s="4">
        <f>IFERROR(VLOOKUP($B10,'2.kolo'!$B:$F,MATCH('2.kolo'!F$5,'2.kolo'!$B$5:$F$5,0),FALSE),"")</f>
        <v>850</v>
      </c>
      <c r="G10" s="4"/>
      <c r="H10" s="4"/>
      <c r="I10" s="4"/>
      <c r="J10" s="4"/>
      <c r="K10" s="31">
        <f t="shared" si="0"/>
        <v>880</v>
      </c>
    </row>
    <row r="11" spans="1:11" x14ac:dyDescent="0.25">
      <c r="A11" s="4" t="s">
        <v>131</v>
      </c>
      <c r="B11" s="51" t="s">
        <v>27</v>
      </c>
      <c r="C11" s="4">
        <f>IFERROR(VLOOKUP($B11,'seznam hráčů'!$B:$E,MATCH('seznam hráčů'!C$1,'seznam hráčů'!$B$1:$E$1,0),FALSE),"")</f>
        <v>2008</v>
      </c>
      <c r="D11" s="4" t="str">
        <f>IFERROR(VLOOKUP($B11,'seznam hráčů'!$B:$F,MATCH('seznam hráčů'!F$1,'seznam hráčů'!$B$1:$F$1,0),FALSE),"")</f>
        <v>Kr.Dvůr</v>
      </c>
      <c r="E11" s="4">
        <f>IFERROR(VLOOKUP($B11,'1.kolo'!$B:$F,MATCH('1.kolo'!F$5,'1.kolo'!$B$5:$F$5,0),FALSE),"")</f>
        <v>820</v>
      </c>
      <c r="F11" s="4">
        <f>IFERROR(VLOOKUP($B11,'2.kolo'!$B:$F,MATCH('2.kolo'!F$5,'2.kolo'!$B$5:$F$5,0),FALSE),"")</f>
        <v>880</v>
      </c>
      <c r="G11" s="4"/>
      <c r="H11" s="4"/>
      <c r="I11" s="4"/>
      <c r="J11" s="4"/>
      <c r="K11" s="31">
        <f t="shared" si="0"/>
        <v>850</v>
      </c>
    </row>
    <row r="12" spans="1:11" x14ac:dyDescent="0.25">
      <c r="A12" s="4" t="s">
        <v>131</v>
      </c>
      <c r="B12" s="51" t="s">
        <v>29</v>
      </c>
      <c r="C12" s="4">
        <f>IFERROR(VLOOKUP($B12,'seznam hráčů'!$B:$E,MATCH('seznam hráčů'!C$1,'seznam hráčů'!$B$1:$E$1,0),FALSE),"")</f>
        <v>2006</v>
      </c>
      <c r="D12" s="4" t="str">
        <f>IFERROR(VLOOKUP($B12,'seznam hráčů'!$B:$F,MATCH('seznam hráčů'!F$1,'seznam hráčů'!$B$1:$F$1,0),FALSE),"")</f>
        <v>Hudlice</v>
      </c>
      <c r="E12" s="4">
        <f>IFERROR(VLOOKUP($B12,'1.kolo'!$B:$F,MATCH('1.kolo'!F$5,'1.kolo'!$B$5:$F$5,0),FALSE),"")</f>
        <v>790</v>
      </c>
      <c r="F12" s="4">
        <f>IFERROR(VLOOKUP($B12,'2.kolo'!$B:$F,MATCH('2.kolo'!F$5,'2.kolo'!$B$5:$F$5,0),FALSE),"")</f>
        <v>910</v>
      </c>
      <c r="G12" s="4"/>
      <c r="H12" s="4"/>
      <c r="I12" s="4"/>
      <c r="J12" s="4"/>
      <c r="K12" s="31">
        <f t="shared" si="0"/>
        <v>850</v>
      </c>
    </row>
    <row r="13" spans="1:11" x14ac:dyDescent="0.25">
      <c r="A13" s="4" t="s">
        <v>132</v>
      </c>
      <c r="B13" s="51" t="s">
        <v>22</v>
      </c>
      <c r="C13" s="4">
        <f>IFERROR(VLOOKUP($B13,'seznam hráčů'!$B:$E,MATCH('seznam hráčů'!C$1,'seznam hráčů'!$B$1:$E$1,0),FALSE),"")</f>
        <v>2006</v>
      </c>
      <c r="D13" s="4" t="str">
        <f>IFERROR(VLOOKUP($B13,'seznam hráčů'!$B:$F,MATCH('seznam hráčů'!F$1,'seznam hráčů'!$B$1:$F$1,0),FALSE),"")</f>
        <v>Hudlice</v>
      </c>
      <c r="E13" s="4">
        <f>IFERROR(VLOOKUP($B13,'1.kolo'!$B:$F,MATCH('1.kolo'!F$5,'1.kolo'!$B$5:$F$5,0),FALSE),"")</f>
        <v>820</v>
      </c>
      <c r="F13" s="4" t="str">
        <f>IFERROR(VLOOKUP($B13,'2.kolo'!$B:$F,MATCH('2.kolo'!F$5,'2.kolo'!$B$5:$F$5,0),FALSE),"")</f>
        <v/>
      </c>
      <c r="G13" s="13"/>
      <c r="H13" s="13"/>
      <c r="I13" s="13"/>
      <c r="J13" s="13"/>
      <c r="K13" s="31">
        <f t="shared" si="0"/>
        <v>820</v>
      </c>
    </row>
    <row r="14" spans="1:11" x14ac:dyDescent="0.25">
      <c r="A14" s="4" t="s">
        <v>132</v>
      </c>
      <c r="B14" s="51" t="s">
        <v>20</v>
      </c>
      <c r="C14" s="4">
        <f>IFERROR(VLOOKUP($B14,'seznam hráčů'!$B:$E,MATCH('seznam hráčů'!C$1,'seznam hráčů'!$B$1:$E$1,0),FALSE),"")</f>
        <v>2007</v>
      </c>
      <c r="D14" s="4" t="str">
        <f>IFERROR(VLOOKUP($B14,'seznam hráčů'!$B:$F,MATCH('seznam hráčů'!F$1,'seznam hráčů'!$B$1:$F$1,0),FALSE),"")</f>
        <v>Zdice</v>
      </c>
      <c r="E14" s="4">
        <f>IFERROR(VLOOKUP($B14,'1.kolo'!$B:$F,MATCH('1.kolo'!F$5,'1.kolo'!$B$5:$F$5,0),FALSE),"")</f>
        <v>850</v>
      </c>
      <c r="F14" s="4">
        <f>IFERROR(VLOOKUP($B14,'2.kolo'!$B:$F,MATCH('2.kolo'!F$5,'2.kolo'!$B$5:$F$5,0),FALSE),"")</f>
        <v>790</v>
      </c>
      <c r="G14" s="13"/>
      <c r="H14" s="13"/>
      <c r="I14" s="13"/>
      <c r="J14" s="13"/>
      <c r="K14" s="31">
        <f t="shared" si="0"/>
        <v>820</v>
      </c>
    </row>
    <row r="15" spans="1:11" x14ac:dyDescent="0.25">
      <c r="A15" s="4" t="s">
        <v>30</v>
      </c>
      <c r="B15" s="51" t="s">
        <v>24</v>
      </c>
      <c r="C15" s="4">
        <f>IFERROR(VLOOKUP($B15,'seznam hráčů'!$B:$E,MATCH('seznam hráčů'!C$1,'seznam hráčů'!$B$1:$E$1,0),FALSE),"")</f>
        <v>2006</v>
      </c>
      <c r="D15" s="4" t="str">
        <f>IFERROR(VLOOKUP($B15,'seznam hráčů'!$B:$F,MATCH('seznam hráčů'!F$1,'seznam hráčů'!$B$1:$F$1,0),FALSE),"")</f>
        <v>Žebrák</v>
      </c>
      <c r="E15" s="4">
        <f>IFERROR(VLOOKUP($B15,'1.kolo'!$B:$F,MATCH('1.kolo'!F$5,'1.kolo'!$B$5:$F$5,0),FALSE),"")</f>
        <v>790</v>
      </c>
      <c r="F15" s="4" t="str">
        <f>IFERROR(VLOOKUP($B15,'2.kolo'!$B:$F,MATCH('2.kolo'!F$5,'2.kolo'!$B$5:$F$5,0),FALSE),"")</f>
        <v/>
      </c>
      <c r="G15" s="4"/>
      <c r="H15" s="4"/>
      <c r="I15" s="4"/>
      <c r="J15" s="4"/>
      <c r="K15" s="31">
        <f t="shared" si="0"/>
        <v>790</v>
      </c>
    </row>
    <row r="16" spans="1:11" x14ac:dyDescent="0.25">
      <c r="A16" s="4" t="s">
        <v>32</v>
      </c>
      <c r="B16" s="51" t="s">
        <v>31</v>
      </c>
      <c r="C16" s="4">
        <f>IFERROR(VLOOKUP($B16,'seznam hráčů'!$B:$E,MATCH('seznam hráčů'!C$1,'seznam hráčů'!$B$1:$E$1,0),FALSE),"")</f>
        <v>2007</v>
      </c>
      <c r="D16" s="4" t="str">
        <f>IFERROR(VLOOKUP($B16,'seznam hráčů'!$B:$F,MATCH('seznam hráčů'!F$1,'seznam hráčů'!$B$1:$F$1,0),FALSE),"")</f>
        <v>Žebrák</v>
      </c>
      <c r="E16" s="4">
        <f>IFERROR(VLOOKUP($B16,'1.kolo'!$B:$F,MATCH('1.kolo'!F$5,'1.kolo'!$B$5:$F$5,0),FALSE),"")</f>
        <v>760</v>
      </c>
      <c r="F16" s="4">
        <f>IFERROR(VLOOKUP($B16,'2.kolo'!$B:$F,MATCH('2.kolo'!F$5,'2.kolo'!$B$5:$F$5,0),FALSE),"")</f>
        <v>790</v>
      </c>
      <c r="G16" s="4"/>
      <c r="H16" s="4"/>
      <c r="I16" s="4"/>
      <c r="J16" s="4"/>
      <c r="K16" s="31">
        <f t="shared" si="0"/>
        <v>775</v>
      </c>
    </row>
    <row r="17" spans="1:11" x14ac:dyDescent="0.25">
      <c r="A17" s="4" t="s">
        <v>139</v>
      </c>
      <c r="B17" s="51" t="s">
        <v>35</v>
      </c>
      <c r="C17" s="4">
        <f>IFERROR(VLOOKUP($B17,'seznam hráčů'!$B:$E,MATCH('seznam hráčů'!C$1,'seznam hráčů'!$B$1:$E$1,0),FALSE),"")</f>
        <v>2008</v>
      </c>
      <c r="D17" s="4" t="str">
        <f>IFERROR(VLOOKUP($B17,'seznam hráčů'!$B:$F,MATCH('seznam hráčů'!F$1,'seznam hráčů'!$B$1:$F$1,0),FALSE),"")</f>
        <v>Olešná</v>
      </c>
      <c r="E17" s="4">
        <f>IFERROR(VLOOKUP($B17,'1.kolo'!$B:$F,MATCH('1.kolo'!F$5,'1.kolo'!$B$5:$F$5,0),FALSE),"")</f>
        <v>700</v>
      </c>
      <c r="F17" s="4">
        <f>IFERROR(VLOOKUP($B17,'2.kolo'!$B:$F,MATCH('2.kolo'!F$5,'2.kolo'!$B$5:$F$5,0),FALSE),"")</f>
        <v>820</v>
      </c>
      <c r="G17" s="13"/>
      <c r="H17" s="13"/>
      <c r="I17" s="13"/>
      <c r="J17" s="13"/>
      <c r="K17" s="31">
        <f t="shared" si="0"/>
        <v>760</v>
      </c>
    </row>
    <row r="18" spans="1:11" x14ac:dyDescent="0.25">
      <c r="A18" s="4" t="s">
        <v>139</v>
      </c>
      <c r="B18" s="13" t="s">
        <v>92</v>
      </c>
      <c r="C18" s="4">
        <f>IFERROR(VLOOKUP($B18,'seznam hráčů'!$B:$E,MATCH('seznam hráčů'!C$1,'seznam hráčů'!$B$1:$E$1,0),FALSE),"")</f>
        <v>2005</v>
      </c>
      <c r="D18" s="4" t="str">
        <f>IFERROR(VLOOKUP($B18,'seznam hráčů'!$B:$F,MATCH('seznam hráčů'!F$1,'seznam hráčů'!$B$1:$F$1,0),FALSE),"")</f>
        <v>Praskolesy</v>
      </c>
      <c r="E18" s="4" t="str">
        <f>IFERROR(VLOOKUP($B18,'1.kolo'!$B:$F,MATCH('1.kolo'!F$5,'1.kolo'!$B$5:$F$5,0),FALSE),"")</f>
        <v/>
      </c>
      <c r="F18" s="4">
        <f>IFERROR(VLOOKUP($B18,'2.kolo'!$B:$F,MATCH('2.kolo'!F$5,'2.kolo'!$B$5:$F$5,0),FALSE),"")</f>
        <v>760</v>
      </c>
      <c r="G18" s="4"/>
      <c r="H18" s="4"/>
      <c r="I18" s="4"/>
      <c r="J18" s="4"/>
      <c r="K18" s="31">
        <f t="shared" si="0"/>
        <v>760</v>
      </c>
    </row>
    <row r="19" spans="1:11" x14ac:dyDescent="0.25">
      <c r="A19" s="4" t="s">
        <v>38</v>
      </c>
      <c r="B19" s="13" t="s">
        <v>33</v>
      </c>
      <c r="C19" s="4">
        <f>IFERROR(VLOOKUP($B19,'seznam hráčů'!$B:$E,MATCH('seznam hráčů'!C$1,'seznam hráčů'!$B$1:$E$1,0),FALSE),"")</f>
        <v>2008</v>
      </c>
      <c r="D19" s="4" t="str">
        <f>IFERROR(VLOOKUP($B19,'seznam hráčů'!$B:$F,MATCH('seznam hráčů'!F$1,'seznam hráčů'!$B$1:$F$1,0),FALSE),"")</f>
        <v>Praskolesy</v>
      </c>
      <c r="E19" s="4">
        <f>IFERROR(VLOOKUP($B19,'1.kolo'!$B:$F,MATCH('1.kolo'!F$5,'1.kolo'!$B$5:$F$5,0),FALSE),"")</f>
        <v>730</v>
      </c>
      <c r="F19" s="4">
        <f>IFERROR(VLOOKUP($B19,'2.kolo'!$B:$F,MATCH('2.kolo'!F$5,'2.kolo'!$B$5:$F$5,0),FALSE),"")</f>
        <v>730</v>
      </c>
      <c r="G19" s="13"/>
      <c r="H19" s="13"/>
      <c r="I19" s="13"/>
      <c r="J19" s="13"/>
      <c r="K19" s="31">
        <f t="shared" si="0"/>
        <v>730</v>
      </c>
    </row>
    <row r="20" spans="1:11" x14ac:dyDescent="0.25">
      <c r="A20" s="4" t="s">
        <v>40</v>
      </c>
      <c r="B20" s="51" t="s">
        <v>37</v>
      </c>
      <c r="C20" s="4">
        <f>IFERROR(VLOOKUP($B20,'seznam hráčů'!$B:$E,MATCH('seznam hráčů'!C$1,'seznam hráčů'!$B$1:$E$1,0),FALSE),"")</f>
        <v>2007</v>
      </c>
      <c r="D20" s="4" t="str">
        <f>IFERROR(VLOOKUP($B20,'seznam hráčů'!$B:$F,MATCH('seznam hráčů'!F$1,'seznam hráčů'!$B$1:$F$1,0),FALSE),"")</f>
        <v>Praskolesy</v>
      </c>
      <c r="E20" s="4">
        <f>IFERROR(VLOOKUP($B20,'1.kolo'!$B:$F,MATCH('1.kolo'!F$5,'1.kolo'!$B$5:$F$5,0),FALSE),"")</f>
        <v>670</v>
      </c>
      <c r="F20" s="4" t="str">
        <f>IFERROR(VLOOKUP($B20,'2.kolo'!$B:$F,MATCH('2.kolo'!F$5,'2.kolo'!$B$5:$F$5,0),FALSE),"")</f>
        <v/>
      </c>
      <c r="G20" s="4"/>
      <c r="H20" s="4"/>
      <c r="I20" s="4"/>
      <c r="J20" s="4"/>
      <c r="K20" s="31">
        <f t="shared" si="0"/>
        <v>670</v>
      </c>
    </row>
    <row r="21" spans="1:11" x14ac:dyDescent="0.25">
      <c r="A21" s="4" t="s">
        <v>140</v>
      </c>
      <c r="B21" s="51" t="s">
        <v>46</v>
      </c>
      <c r="C21" s="4">
        <f>IFERROR(VLOOKUP($B21,'seznam hráčů'!$B:$E,MATCH('seznam hráčů'!C$1,'seznam hráčů'!$B$1:$E$1,0),FALSE),"")</f>
        <v>2009</v>
      </c>
      <c r="D21" s="4" t="str">
        <f>IFERROR(VLOOKUP($B21,'seznam hráčů'!$B:$F,MATCH('seznam hráčů'!F$1,'seznam hráčů'!$B$1:$F$1,0),FALSE),"")</f>
        <v>Libomyšl</v>
      </c>
      <c r="E21" s="4">
        <f>IFERROR(VLOOKUP($B21,'1.kolo'!$B:$F,MATCH('1.kolo'!F$5,'1.kolo'!$B$5:$F$5,0),FALSE),"")</f>
        <v>610</v>
      </c>
      <c r="F21" s="4">
        <f>IFERROR(VLOOKUP($B21,'2.kolo'!$B:$F,MATCH('2.kolo'!F$5,'2.kolo'!$B$5:$F$5,0),FALSE),"")</f>
        <v>670</v>
      </c>
      <c r="G21" s="13"/>
      <c r="H21" s="13"/>
      <c r="I21" s="13"/>
      <c r="J21" s="13"/>
      <c r="K21" s="31">
        <f t="shared" si="0"/>
        <v>640</v>
      </c>
    </row>
    <row r="22" spans="1:11" x14ac:dyDescent="0.25">
      <c r="A22" s="4" t="s">
        <v>140</v>
      </c>
      <c r="B22" s="51" t="s">
        <v>44</v>
      </c>
      <c r="C22" s="4">
        <f>IFERROR(VLOOKUP($B22,'seznam hráčů'!$B:$E,MATCH('seznam hráčů'!C$1,'seznam hráčů'!$B$1:$E$1,0),FALSE),"")</f>
        <v>2006</v>
      </c>
      <c r="D22" s="4" t="str">
        <f>IFERROR(VLOOKUP($B22,'seznam hráčů'!$B:$F,MATCH('seznam hráčů'!F$1,'seznam hráčů'!$B$1:$F$1,0),FALSE),"")</f>
        <v>Žebrák</v>
      </c>
      <c r="E22" s="4">
        <f>IFERROR(VLOOKUP($B22,'1.kolo'!$B:$F,MATCH('1.kolo'!F$5,'1.kolo'!$B$5:$F$5,0),FALSE),"")</f>
        <v>640</v>
      </c>
      <c r="F22" s="4" t="str">
        <f>IFERROR(VLOOKUP($B22,'2.kolo'!$B:$F,MATCH('2.kolo'!F$5,'2.kolo'!$B$5:$F$5,0),FALSE),"")</f>
        <v/>
      </c>
      <c r="G22" s="4"/>
      <c r="H22" s="4"/>
      <c r="I22" s="4"/>
      <c r="J22" s="4"/>
      <c r="K22" s="31">
        <f t="shared" si="0"/>
        <v>640</v>
      </c>
    </row>
    <row r="23" spans="1:11" x14ac:dyDescent="0.25">
      <c r="A23" s="4" t="s">
        <v>140</v>
      </c>
      <c r="B23" s="51" t="s">
        <v>48</v>
      </c>
      <c r="C23" s="4">
        <f>IFERROR(VLOOKUP($B23,'seznam hráčů'!$B:$E,MATCH('seznam hráčů'!C$1,'seznam hráčů'!$B$1:$E$1,0),FALSE),"")</f>
        <v>2007</v>
      </c>
      <c r="D23" s="4" t="str">
        <f>IFERROR(VLOOKUP($B23,'seznam hráčů'!$B:$F,MATCH('seznam hráčů'!F$1,'seznam hráčů'!$B$1:$F$1,0),FALSE),"")</f>
        <v>Žebrák</v>
      </c>
      <c r="E23" s="4">
        <f>IFERROR(VLOOKUP($B23,'1.kolo'!$B:$F,MATCH('1.kolo'!F$5,'1.kolo'!$B$5:$F$5,0),FALSE),"")</f>
        <v>580</v>
      </c>
      <c r="F23" s="4">
        <f>IFERROR(VLOOKUP($B23,'2.kolo'!$B:$F,MATCH('2.kolo'!F$5,'2.kolo'!$B$5:$F$5,0),FALSE),"")</f>
        <v>700</v>
      </c>
      <c r="G23" s="4"/>
      <c r="H23" s="4"/>
      <c r="I23" s="4"/>
      <c r="J23" s="4"/>
      <c r="K23" s="31">
        <f t="shared" si="0"/>
        <v>640</v>
      </c>
    </row>
    <row r="24" spans="1:11" x14ac:dyDescent="0.25">
      <c r="A24" s="4" t="s">
        <v>49</v>
      </c>
      <c r="B24" s="13" t="s">
        <v>39</v>
      </c>
      <c r="C24" s="4" t="str">
        <f>IFERROR(VLOOKUP($B24,'seznam hráčů'!$B:$E,MATCH('seznam hráčů'!C$1,'seznam hráčů'!$B$1:$E$1,0),FALSE),"")</f>
        <v/>
      </c>
      <c r="D24" s="4" t="str">
        <f>IFERROR(VLOOKUP($B24,'seznam hráčů'!$B:$F,MATCH('seznam hráčů'!F$1,'seznam hráčů'!$B$1:$F$1,0),FALSE),"")</f>
        <v/>
      </c>
      <c r="E24" s="4" t="str">
        <f>IFERROR(VLOOKUP($B24,'1.kolo'!$B:$F,MATCH('1.kolo'!F$5,'1.kolo'!$B$5:$F$5,0),FALSE),"")</f>
        <v/>
      </c>
      <c r="F24" s="4" t="str">
        <f>IFERROR(VLOOKUP($B24,'2.kolo'!$B:$F,MATCH('2.kolo'!F$5,'2.kolo'!$B$5:$F$5,0),FALSE),"")</f>
        <v/>
      </c>
      <c r="G24" s="4"/>
      <c r="H24" s="4"/>
      <c r="I24" s="4"/>
      <c r="J24" s="4"/>
      <c r="K24" s="31" t="e">
        <f t="shared" si="0"/>
        <v>#DIV/0!</v>
      </c>
    </row>
    <row r="25" spans="1:11" x14ac:dyDescent="0.25">
      <c r="A25" s="4" t="s">
        <v>51</v>
      </c>
      <c r="B25" s="51" t="s">
        <v>50</v>
      </c>
      <c r="C25" s="4">
        <f>IFERROR(VLOOKUP($B25,'seznam hráčů'!$B:$E,MATCH('seznam hráčů'!C$1,'seznam hráčů'!$B$1:$E$1,0),FALSE),"")</f>
        <v>2009</v>
      </c>
      <c r="D25" s="4" t="str">
        <f>IFERROR(VLOOKUP($B25,'seznam hráčů'!$B:$F,MATCH('seznam hráčů'!F$1,'seznam hráčů'!$B$1:$F$1,0),FALSE),"")</f>
        <v>Hořovice</v>
      </c>
      <c r="E25" s="4">
        <f>IFERROR(VLOOKUP($B25,'1.kolo'!$B:$F,MATCH('1.kolo'!F$5,'1.kolo'!$B$5:$F$5,0),FALSE),"")</f>
        <v>550</v>
      </c>
      <c r="F25" s="4">
        <f>IFERROR(VLOOKUP($B25,'2.kolo'!$B:$F,MATCH('2.kolo'!F$5,'2.kolo'!$B$5:$F$5,0),FALSE),"")</f>
        <v>640</v>
      </c>
      <c r="G25" s="13"/>
      <c r="H25" s="13"/>
      <c r="I25" s="13"/>
      <c r="J25" s="13"/>
      <c r="K25" s="31">
        <f t="shared" si="0"/>
        <v>595</v>
      </c>
    </row>
    <row r="26" spans="1:11" x14ac:dyDescent="0.25">
      <c r="A26" s="4" t="s">
        <v>53</v>
      </c>
      <c r="B26" s="51" t="s">
        <v>41</v>
      </c>
      <c r="C26" s="4">
        <f>IFERROR(VLOOKUP($B26,'seznam hráčů'!$B:$E,MATCH('seznam hráčů'!C$1,'seznam hráčů'!$B$1:$E$1,0),FALSE),"")</f>
        <v>2006</v>
      </c>
      <c r="D26" s="4" t="str">
        <f>IFERROR(VLOOKUP($B26,'seznam hráčů'!$B:$F,MATCH('seznam hráčů'!F$1,'seznam hráčů'!$B$1:$F$1,0),FALSE),"")</f>
        <v>Olešná</v>
      </c>
      <c r="E26" s="4">
        <f>IFERROR(VLOOKUP($B26,'1.kolo'!$B:$F,MATCH('1.kolo'!F$5,'1.kolo'!$B$5:$F$5,0),FALSE),"")</f>
        <v>610</v>
      </c>
      <c r="F26" s="4">
        <f>IFERROR(VLOOKUP($B26,'2.kolo'!$B:$F,MATCH('2.kolo'!F$5,'2.kolo'!$B$5:$F$5,0),FALSE),"")</f>
        <v>550</v>
      </c>
      <c r="G26" s="4"/>
      <c r="H26" s="4"/>
      <c r="I26" s="4"/>
      <c r="J26" s="4"/>
      <c r="K26" s="31">
        <f t="shared" si="0"/>
        <v>580</v>
      </c>
    </row>
    <row r="27" spans="1:11" x14ac:dyDescent="0.25">
      <c r="A27" s="4" t="s">
        <v>55</v>
      </c>
      <c r="B27" s="13" t="s">
        <v>59</v>
      </c>
      <c r="C27" s="4">
        <f>IFERROR(VLOOKUP($B27,'seznam hráčů'!$B:$E,MATCH('seznam hráčů'!C$1,'seznam hráčů'!$B$1:$E$1,0),FALSE),"")</f>
        <v>2009</v>
      </c>
      <c r="D27" s="4" t="str">
        <f>IFERROR(VLOOKUP($B27,'seznam hráčů'!$B:$F,MATCH('seznam hráčů'!F$1,'seznam hráčů'!$B$1:$F$1,0),FALSE),"")</f>
        <v>Hudlice</v>
      </c>
      <c r="E27" s="4">
        <f>IFERROR(VLOOKUP($B27,'1.kolo'!$B:$F,MATCH('1.kolo'!F$5,'1.kolo'!$B$5:$F$5,0),FALSE),"")</f>
        <v>490</v>
      </c>
      <c r="F27" s="4">
        <f>IFERROR(VLOOKUP($B27,'2.kolo'!$B:$F,MATCH('2.kolo'!F$5,'2.kolo'!$B$5:$F$5,0),FALSE),"")</f>
        <v>640</v>
      </c>
      <c r="G27" s="4"/>
      <c r="H27" s="4"/>
      <c r="I27" s="4"/>
      <c r="J27" s="4"/>
      <c r="K27" s="31">
        <f t="shared" si="0"/>
        <v>565</v>
      </c>
    </row>
    <row r="28" spans="1:11" x14ac:dyDescent="0.25">
      <c r="A28" s="4" t="s">
        <v>58</v>
      </c>
      <c r="B28" s="13" t="s">
        <v>61</v>
      </c>
      <c r="C28" s="4">
        <f>IFERROR(VLOOKUP($B28,'seznam hráčů'!$B:$E,MATCH('seznam hráčů'!C$1,'seznam hráčů'!$B$1:$E$1,0),FALSE),"")</f>
        <v>2008</v>
      </c>
      <c r="D28" s="4" t="str">
        <f>IFERROR(VLOOKUP($B28,'seznam hráčů'!$B:$F,MATCH('seznam hráčů'!F$1,'seznam hráčů'!$B$1:$F$1,0),FALSE),"")</f>
        <v>Hudlice</v>
      </c>
      <c r="E28" s="4">
        <f>IFERROR(VLOOKUP($B28,'1.kolo'!$B:$F,MATCH('1.kolo'!F$5,'1.kolo'!$B$5:$F$5,0),FALSE),"")</f>
        <v>470</v>
      </c>
      <c r="F28" s="4">
        <f>IFERROR(VLOOKUP($B28,'2.kolo'!$B:$F,MATCH('2.kolo'!F$5,'2.kolo'!$B$5:$F$5,0),FALSE),"")</f>
        <v>580</v>
      </c>
      <c r="G28" s="4"/>
      <c r="H28" s="4"/>
      <c r="I28" s="4"/>
      <c r="J28" s="4"/>
      <c r="K28" s="31">
        <f t="shared" si="0"/>
        <v>525</v>
      </c>
    </row>
    <row r="29" spans="1:11" x14ac:dyDescent="0.25">
      <c r="A29" s="4" t="s">
        <v>141</v>
      </c>
      <c r="B29" s="51" t="s">
        <v>52</v>
      </c>
      <c r="C29" s="4">
        <f>IFERROR(VLOOKUP($B29,'seznam hráčů'!$B:$E,MATCH('seznam hráčů'!C$1,'seznam hráčů'!$B$1:$E$1,0),FALSE),"")</f>
        <v>2006</v>
      </c>
      <c r="D29" s="4" t="str">
        <f>IFERROR(VLOOKUP($B29,'seznam hráčů'!$B:$F,MATCH('seznam hráčů'!F$1,'seznam hráčů'!$B$1:$F$1,0),FALSE),"")</f>
        <v>Olešná</v>
      </c>
      <c r="E29" s="4">
        <f>IFERROR(VLOOKUP($B29,'1.kolo'!$B:$F,MATCH('1.kolo'!F$5,'1.kolo'!$B$5:$F$5,0),FALSE),"")</f>
        <v>530</v>
      </c>
      <c r="F29" s="4">
        <f>IFERROR(VLOOKUP($B29,'2.kolo'!$B:$F,MATCH('2.kolo'!F$5,'2.kolo'!$B$5:$F$5,0),FALSE),"")</f>
        <v>470</v>
      </c>
      <c r="G29" s="4"/>
      <c r="H29" s="4"/>
      <c r="I29" s="4"/>
      <c r="J29" s="4"/>
      <c r="K29" s="31">
        <f t="shared" si="0"/>
        <v>500</v>
      </c>
    </row>
    <row r="30" spans="1:11" x14ac:dyDescent="0.25">
      <c r="A30" s="4" t="s">
        <v>141</v>
      </c>
      <c r="B30" s="51" t="s">
        <v>54</v>
      </c>
      <c r="C30" s="4">
        <f>IFERROR(VLOOKUP($B30,'seznam hráčů'!$B:$E,MATCH('seznam hráčů'!C$1,'seznam hráčů'!$B$1:$E$1,0),FALSE),"")</f>
        <v>2007</v>
      </c>
      <c r="D30" s="4" t="str">
        <f>IFERROR(VLOOKUP($B30,'seznam hráčů'!$B:$F,MATCH('seznam hráčů'!F$1,'seznam hráčů'!$B$1:$F$1,0),FALSE),"")</f>
        <v>Olešná</v>
      </c>
      <c r="E30" s="4">
        <f>IFERROR(VLOOKUP($B30,'1.kolo'!$B:$F,MATCH('1.kolo'!F$5,'1.kolo'!$B$5:$F$5,0),FALSE),"")</f>
        <v>510</v>
      </c>
      <c r="F30" s="4">
        <f>IFERROR(VLOOKUP($B30,'2.kolo'!$B:$F,MATCH('2.kolo'!F$5,'2.kolo'!$B$5:$F$5,0),FALSE),"")</f>
        <v>490</v>
      </c>
      <c r="G30" s="4"/>
      <c r="H30" s="4"/>
      <c r="I30" s="4"/>
      <c r="J30" s="4"/>
      <c r="K30" s="31">
        <f t="shared" si="0"/>
        <v>500</v>
      </c>
    </row>
    <row r="31" spans="1:11" x14ac:dyDescent="0.25">
      <c r="A31" s="4" t="s">
        <v>64</v>
      </c>
      <c r="B31" s="13" t="s">
        <v>63</v>
      </c>
      <c r="C31" s="4">
        <f>IFERROR(VLOOKUP($B31,'seznam hráčů'!$B:$E,MATCH('seznam hráčů'!C$1,'seznam hráčů'!$B$1:$E$1,0),FALSE),"")</f>
        <v>2006</v>
      </c>
      <c r="D31" s="4" t="str">
        <f>IFERROR(VLOOKUP($B31,'seznam hráčů'!$B:$F,MATCH('seznam hráčů'!F$1,'seznam hráčů'!$B$1:$F$1,0),FALSE),"")</f>
        <v>Hořovice</v>
      </c>
      <c r="E31" s="4">
        <f>IFERROR(VLOOKUP($B31,'1.kolo'!$B:$F,MATCH('1.kolo'!F$5,'1.kolo'!$B$5:$F$5,0),FALSE),"")</f>
        <v>450</v>
      </c>
      <c r="F31" s="4">
        <f>IFERROR(VLOOKUP($B31,'2.kolo'!$B:$F,MATCH('2.kolo'!F$5,'2.kolo'!$B$5:$F$5,0),FALSE),"")</f>
        <v>510</v>
      </c>
      <c r="G31" s="4"/>
      <c r="H31" s="4"/>
      <c r="I31" s="4"/>
      <c r="J31" s="4"/>
      <c r="K31" s="31">
        <f t="shared" si="0"/>
        <v>480</v>
      </c>
    </row>
    <row r="32" spans="1:11" x14ac:dyDescent="0.25">
      <c r="A32" s="4" t="s">
        <v>66</v>
      </c>
      <c r="B32" s="51" t="s">
        <v>67</v>
      </c>
      <c r="C32" s="4">
        <f>IFERROR(VLOOKUP($B32,'seznam hráčů'!$B:$E,MATCH('seznam hráčů'!C$1,'seznam hráčů'!$B$1:$E$1,0),FALSE),"")</f>
        <v>2010</v>
      </c>
      <c r="D32" s="4" t="str">
        <f>IFERROR(VLOOKUP($B32,'seznam hráčů'!$B:$F,MATCH('seznam hráčů'!F$1,'seznam hráčů'!$B$1:$F$1,0),FALSE),"")</f>
        <v>Hořovice</v>
      </c>
      <c r="E32" s="4">
        <f>IFERROR(VLOOKUP($B32,'1.kolo'!$B:$F,MATCH('1.kolo'!F$5,'1.kolo'!$B$5:$F$5,0),FALSE),"")</f>
        <v>410</v>
      </c>
      <c r="F32" s="4">
        <f>IFERROR(VLOOKUP($B32,'2.kolo'!$B:$F,MATCH('2.kolo'!F$5,'2.kolo'!$B$5:$F$5,0),FALSE),"")</f>
        <v>530</v>
      </c>
      <c r="G32" s="4"/>
      <c r="H32" s="4"/>
      <c r="I32" s="4"/>
      <c r="J32" s="4"/>
      <c r="K32" s="31">
        <f t="shared" si="0"/>
        <v>470</v>
      </c>
    </row>
    <row r="33" spans="1:11" x14ac:dyDescent="0.25">
      <c r="A33" s="4" t="s">
        <v>68</v>
      </c>
      <c r="B33" s="51" t="s">
        <v>56</v>
      </c>
      <c r="C33" s="4">
        <f>IFERROR(VLOOKUP($B33,'seznam hráčů'!$B:$E,MATCH('seznam hráčů'!C$1,'seznam hráčů'!$B$1:$E$1,0),FALSE),"")</f>
        <v>2007</v>
      </c>
      <c r="D33" s="4" t="str">
        <f>IFERROR(VLOOKUP($B33,'seznam hráčů'!$B:$F,MATCH('seznam hráčů'!F$1,'seznam hráčů'!$B$1:$F$1,0),FALSE),"")</f>
        <v>Hudlice</v>
      </c>
      <c r="E33" s="4">
        <f>IFERROR(VLOOKUP($B33,'1.kolo'!$B:$F,MATCH('1.kolo'!F$5,'1.kolo'!$B$5:$F$5,0),FALSE),"")</f>
        <v>490</v>
      </c>
      <c r="F33" s="4">
        <f>IFERROR(VLOOKUP($B33,'2.kolo'!$B:$F,MATCH('2.kolo'!F$5,'2.kolo'!$B$5:$F$5,0),FALSE),"")</f>
        <v>430</v>
      </c>
      <c r="G33" s="13"/>
      <c r="H33" s="13"/>
      <c r="I33" s="13"/>
      <c r="J33" s="13"/>
      <c r="K33" s="31">
        <f t="shared" si="0"/>
        <v>460</v>
      </c>
    </row>
    <row r="34" spans="1:11" x14ac:dyDescent="0.25">
      <c r="A34" s="4" t="s">
        <v>142</v>
      </c>
      <c r="B34" s="51" t="s">
        <v>65</v>
      </c>
      <c r="C34" s="4">
        <f>IFERROR(VLOOKUP($B34,'seznam hráčů'!$B:$E,MATCH('seznam hráčů'!C$1,'seznam hráčů'!$B$1:$E$1,0),FALSE),"")</f>
        <v>2006</v>
      </c>
      <c r="D34" s="4" t="str">
        <f>IFERROR(VLOOKUP($B34,'seznam hráčů'!$B:$F,MATCH('seznam hráčů'!F$1,'seznam hráčů'!$B$1:$F$1,0),FALSE),"")</f>
        <v>Praskolesy</v>
      </c>
      <c r="E34" s="4">
        <f>IFERROR(VLOOKUP($B34,'1.kolo'!$B:$F,MATCH('1.kolo'!F$5,'1.kolo'!$B$5:$F$5,0),FALSE),"")</f>
        <v>430</v>
      </c>
      <c r="F34" s="4" t="str">
        <f>IFERROR(VLOOKUP($B34,'2.kolo'!$B:$F,MATCH('2.kolo'!F$5,'2.kolo'!$B$5:$F$5,0),FALSE),"")</f>
        <v/>
      </c>
      <c r="G34" s="4"/>
      <c r="H34" s="4"/>
      <c r="I34" s="4"/>
      <c r="J34" s="4"/>
      <c r="K34" s="31">
        <f t="shared" si="0"/>
        <v>430</v>
      </c>
    </row>
    <row r="35" spans="1:11" x14ac:dyDescent="0.25">
      <c r="A35" s="3" t="s">
        <v>2</v>
      </c>
      <c r="B35" s="3" t="s">
        <v>124</v>
      </c>
      <c r="C35" s="3" t="s">
        <v>5</v>
      </c>
      <c r="D35" s="3" t="s">
        <v>4</v>
      </c>
      <c r="E35" s="3" t="s">
        <v>125</v>
      </c>
      <c r="F35" s="3" t="s">
        <v>126</v>
      </c>
      <c r="G35" s="3" t="s">
        <v>127</v>
      </c>
      <c r="H35" s="3" t="s">
        <v>128</v>
      </c>
      <c r="I35" s="3" t="s">
        <v>129</v>
      </c>
      <c r="J35" s="3" t="s">
        <v>130</v>
      </c>
      <c r="K35" s="3" t="s">
        <v>7</v>
      </c>
    </row>
    <row r="36" spans="1:11" x14ac:dyDescent="0.25">
      <c r="A36" s="4" t="s">
        <v>142</v>
      </c>
      <c r="B36" s="13" t="s">
        <v>72</v>
      </c>
      <c r="C36" s="4">
        <f>IFERROR(VLOOKUP($B36,'seznam hráčů'!$B:$E,MATCH('seznam hráčů'!C$1,'seznam hráčů'!$B$1:$E$1,0),FALSE),"")</f>
        <v>2009</v>
      </c>
      <c r="D36" s="4" t="str">
        <f>IFERROR(VLOOKUP($B36,'seznam hráčů'!$B:$F,MATCH('seznam hráčů'!F$1,'seznam hráčů'!$B$1:$F$1,0),FALSE),"")</f>
        <v>Kr.Dvůr</v>
      </c>
      <c r="E36" s="4">
        <f>IFERROR(VLOOKUP($B36,'1.kolo'!$B:$F,MATCH('1.kolo'!F$5,'1.kolo'!$B$5:$F$5,0),FALSE),"")</f>
        <v>370</v>
      </c>
      <c r="F36" s="4">
        <f>IFERROR(VLOOKUP($B36,'2.kolo'!$B:$F,MATCH('2.kolo'!F$5,'2.kolo'!$B$5:$F$5,0),FALSE),"")</f>
        <v>490</v>
      </c>
      <c r="G36" s="4"/>
      <c r="H36" s="4"/>
      <c r="I36" s="4"/>
      <c r="J36" s="4"/>
      <c r="K36" s="31">
        <f t="shared" ref="K36:K45" si="1">AVERAGE(E36:J36)</f>
        <v>430</v>
      </c>
    </row>
    <row r="37" spans="1:11" x14ac:dyDescent="0.25">
      <c r="A37" s="4" t="s">
        <v>143</v>
      </c>
      <c r="B37" s="51" t="s">
        <v>74</v>
      </c>
      <c r="C37" s="4">
        <f>IFERROR(VLOOKUP($B37,'seznam hráčů'!$B:$E,MATCH('seznam hráčů'!C$1,'seznam hráčů'!$B$1:$E$1,0),FALSE),"")</f>
        <v>2007</v>
      </c>
      <c r="D37" s="4" t="str">
        <f>IFERROR(VLOOKUP($B37,'seznam hráčů'!$B:$F,MATCH('seznam hráčů'!F$1,'seznam hráčů'!$B$1:$F$1,0),FALSE),"")</f>
        <v>Žebrák</v>
      </c>
      <c r="E37" s="4">
        <f>IFERROR(VLOOKUP($B37,'1.kolo'!$B:$F,MATCH('1.kolo'!F$5,'1.kolo'!$B$5:$F$5,0),FALSE),"")</f>
        <v>350</v>
      </c>
      <c r="F37" s="4">
        <f>IFERROR(VLOOKUP($B37,'2.kolo'!$B:$F,MATCH('2.kolo'!F$5,'2.kolo'!$B$5:$F$5,0),FALSE),"")</f>
        <v>450</v>
      </c>
      <c r="G37" s="13"/>
      <c r="H37" s="13"/>
      <c r="I37" s="13"/>
      <c r="J37" s="13"/>
      <c r="K37" s="31">
        <f t="shared" si="1"/>
        <v>400</v>
      </c>
    </row>
    <row r="38" spans="1:11" x14ac:dyDescent="0.25">
      <c r="A38" s="4" t="s">
        <v>143</v>
      </c>
      <c r="B38" s="51" t="s">
        <v>69</v>
      </c>
      <c r="C38" s="4">
        <f>IFERROR(VLOOKUP($B38,'seznam hráčů'!$B:$E,MATCH('seznam hráčů'!C$1,'seznam hráčů'!$B$1:$E$1,0),FALSE),"")</f>
        <v>2007</v>
      </c>
      <c r="D38" s="4" t="str">
        <f>IFERROR(VLOOKUP($B38,'seznam hráčů'!$B:$F,MATCH('seznam hráčů'!F$1,'seznam hráčů'!$B$1:$F$1,0),FALSE),"")</f>
        <v>Olešná</v>
      </c>
      <c r="E38" s="4">
        <f>IFERROR(VLOOKUP($B38,'1.kolo'!$B:$F,MATCH('1.kolo'!F$5,'1.kolo'!$B$5:$F$5,0),FALSE),"")</f>
        <v>390</v>
      </c>
      <c r="F38" s="4">
        <f>IFERROR(VLOOKUP($B38,'2.kolo'!$B:$F,MATCH('2.kolo'!F$5,'2.kolo'!$B$5:$F$5,0),FALSE),"")</f>
        <v>410</v>
      </c>
      <c r="G38" s="4"/>
      <c r="H38" s="4"/>
      <c r="I38" s="4"/>
      <c r="J38" s="4"/>
      <c r="K38" s="31">
        <f t="shared" si="1"/>
        <v>400</v>
      </c>
    </row>
    <row r="39" spans="1:11" x14ac:dyDescent="0.25">
      <c r="A39" s="4" t="s">
        <v>144</v>
      </c>
      <c r="B39" s="13" t="s">
        <v>78</v>
      </c>
      <c r="C39" s="4">
        <f>IFERROR(VLOOKUP($B39,'seznam hráčů'!$B:$E,MATCH('seznam hráčů'!C$1,'seznam hráčů'!$B$1:$E$1,0),FALSE),"")</f>
        <v>2009</v>
      </c>
      <c r="D39" s="4" t="str">
        <f>IFERROR(VLOOKUP($B39,'seznam hráčů'!$B:$F,MATCH('seznam hráčů'!F$1,'seznam hráčů'!$B$1:$F$1,0),FALSE),"")</f>
        <v>Kr.Dvůr</v>
      </c>
      <c r="E39" s="4">
        <f>IFERROR(VLOOKUP($B39,'1.kolo'!$B:$F,MATCH('1.kolo'!F$5,'1.kolo'!$B$5:$F$5,0),FALSE),"")</f>
        <v>310</v>
      </c>
      <c r="F39" s="4">
        <f>IFERROR(VLOOKUP($B39,'2.kolo'!$B:$F,MATCH('2.kolo'!F$5,'2.kolo'!$B$5:$F$5,0),FALSE),"")</f>
        <v>470</v>
      </c>
      <c r="G39" s="4"/>
      <c r="H39" s="4"/>
      <c r="I39" s="4"/>
      <c r="J39" s="4"/>
      <c r="K39" s="31">
        <f t="shared" si="1"/>
        <v>390</v>
      </c>
    </row>
    <row r="40" spans="1:11" x14ac:dyDescent="0.25">
      <c r="A40" s="4" t="s">
        <v>144</v>
      </c>
      <c r="B40" s="51" t="s">
        <v>93</v>
      </c>
      <c r="C40" s="4">
        <f>IFERROR(VLOOKUP($B40,'seznam hráčů'!$B:$E,MATCH('seznam hráčů'!C$1,'seznam hráčů'!$B$1:$E$1,0),FALSE),"")</f>
        <v>2013</v>
      </c>
      <c r="D40" s="4" t="str">
        <f>IFERROR(VLOOKUP($B40,'seznam hráčů'!$B:$F,MATCH('seznam hráčů'!F$1,'seznam hráčů'!$B$1:$F$1,0),FALSE),"")</f>
        <v>Kr.Dvůr</v>
      </c>
      <c r="E40" s="4" t="str">
        <f>IFERROR(VLOOKUP($B40,'1.kolo'!$B:$F,MATCH('1.kolo'!F$5,'1.kolo'!$B$5:$F$5,0),FALSE),"")</f>
        <v/>
      </c>
      <c r="F40" s="4">
        <f>IFERROR(VLOOKUP($B40,'2.kolo'!$B:$F,MATCH('2.kolo'!F$5,'2.kolo'!$B$5:$F$5,0),FALSE),"")</f>
        <v>390</v>
      </c>
      <c r="G40" s="13"/>
      <c r="H40" s="13"/>
      <c r="I40" s="13"/>
      <c r="J40" s="13"/>
      <c r="K40" s="31">
        <f t="shared" si="1"/>
        <v>390</v>
      </c>
    </row>
    <row r="41" spans="1:11" x14ac:dyDescent="0.25">
      <c r="A41" s="4" t="s">
        <v>107</v>
      </c>
      <c r="B41" s="51" t="s">
        <v>94</v>
      </c>
      <c r="C41" s="4">
        <f>IFERROR(VLOOKUP($B41,'seznam hráčů'!$B:$E,MATCH('seznam hráčů'!C$1,'seznam hráčů'!$B$1:$E$1,0),FALSE),"")</f>
        <v>2008</v>
      </c>
      <c r="D41" s="4" t="str">
        <f>IFERROR(VLOOKUP($B41,'seznam hráčů'!$B:$F,MATCH('seznam hráčů'!F$1,'seznam hráčů'!$B$1:$F$1,0),FALSE),"")</f>
        <v>Kr.Dvůr</v>
      </c>
      <c r="E41" s="4" t="str">
        <f>IFERROR(VLOOKUP($B41,'1.kolo'!$B:$F,MATCH('1.kolo'!F$5,'1.kolo'!$B$5:$F$5,0),FALSE),"")</f>
        <v/>
      </c>
      <c r="F41" s="4">
        <f>IFERROR(VLOOKUP($B41,'2.kolo'!$B:$F,MATCH('2.kolo'!F$5,'2.kolo'!$B$5:$F$5,0),FALSE),"")</f>
        <v>370</v>
      </c>
      <c r="G41" s="13"/>
      <c r="H41" s="13"/>
      <c r="I41" s="13"/>
      <c r="J41" s="13"/>
      <c r="K41" s="31">
        <f t="shared" si="1"/>
        <v>370</v>
      </c>
    </row>
    <row r="42" spans="1:11" x14ac:dyDescent="0.25">
      <c r="A42" s="4" t="s">
        <v>109</v>
      </c>
      <c r="B42" s="51" t="s">
        <v>95</v>
      </c>
      <c r="C42" s="4">
        <f>IFERROR(VLOOKUP($B42,'seznam hráčů'!$B:$E,MATCH('seznam hráčů'!C$1,'seznam hráčů'!$B$1:$E$1,0),FALSE),"")</f>
        <v>2011</v>
      </c>
      <c r="D42" s="4" t="str">
        <f>IFERROR(VLOOKUP($B42,'seznam hráčů'!$B:$F,MATCH('seznam hráčů'!F$1,'seznam hráčů'!$B$1:$F$1,0),FALSE),"")</f>
        <v>Olešná</v>
      </c>
      <c r="E42" s="4" t="str">
        <f>IFERROR(VLOOKUP($B42,'1.kolo'!$B:$F,MATCH('1.kolo'!F$5,'1.kolo'!$B$5:$F$5,0),FALSE),"")</f>
        <v/>
      </c>
      <c r="F42" s="4">
        <f>IFERROR(VLOOKUP($B42,'2.kolo'!$B:$F,MATCH('2.kolo'!F$5,'2.kolo'!$B$5:$F$5,0),FALSE),"")</f>
        <v>350</v>
      </c>
      <c r="G42" s="13"/>
      <c r="H42" s="13"/>
      <c r="I42" s="13"/>
      <c r="J42" s="13"/>
      <c r="K42" s="31">
        <f t="shared" si="1"/>
        <v>350</v>
      </c>
    </row>
    <row r="43" spans="1:11" x14ac:dyDescent="0.25">
      <c r="A43" s="4" t="s">
        <v>111</v>
      </c>
      <c r="B43" s="13" t="s">
        <v>76</v>
      </c>
      <c r="C43" s="4">
        <f>IFERROR(VLOOKUP($B43,'seznam hráčů'!$B:$E,MATCH('seznam hráčů'!C$1,'seznam hráčů'!$B$1:$E$1,0),FALSE),"")</f>
        <v>2008</v>
      </c>
      <c r="D43" s="4" t="str">
        <f>IFERROR(VLOOKUP($B43,'seznam hráčů'!$B:$F,MATCH('seznam hráčů'!F$1,'seznam hráčů'!$B$1:$F$1,0),FALSE),"")</f>
        <v>Kr.Dvůr</v>
      </c>
      <c r="E43" s="4">
        <f>IFERROR(VLOOKUP($B43,'1.kolo'!$B:$F,MATCH('1.kolo'!F$5,'1.kolo'!$B$5:$F$5,0),FALSE),"")</f>
        <v>330</v>
      </c>
      <c r="F43" s="4" t="str">
        <f>IFERROR(VLOOKUP($B43,'2.kolo'!$B:$F,MATCH('2.kolo'!F$5,'2.kolo'!$B$5:$F$5,0),FALSE),"")</f>
        <v/>
      </c>
      <c r="G43" s="4"/>
      <c r="H43" s="4"/>
      <c r="I43" s="4"/>
      <c r="J43" s="4"/>
      <c r="K43" s="31">
        <f t="shared" si="1"/>
        <v>330</v>
      </c>
    </row>
    <row r="44" spans="1:11" x14ac:dyDescent="0.25">
      <c r="A44" s="4" t="s">
        <v>117</v>
      </c>
      <c r="B44" s="51" t="s">
        <v>80</v>
      </c>
      <c r="C44" s="4">
        <f>IFERROR(VLOOKUP($B44,'seznam hráčů'!$B:$E,MATCH('seznam hráčů'!C$1,'seznam hráčů'!$B$1:$E$1,0),FALSE),"")</f>
        <v>2012</v>
      </c>
      <c r="D44" s="4" t="str">
        <f>IFERROR(VLOOKUP($B44,'seznam hráčů'!$B:$F,MATCH('seznam hráčů'!F$1,'seznam hráčů'!$B$1:$F$1,0),FALSE),"")</f>
        <v>Praskolesy</v>
      </c>
      <c r="E44" s="4">
        <f>IFERROR(VLOOKUP($B44,'1.kolo'!$B:$F,MATCH('1.kolo'!F$5,'1.kolo'!$B$5:$F$5,0),FALSE),"")</f>
        <v>300</v>
      </c>
      <c r="F44" s="4" t="str">
        <f>IFERROR(VLOOKUP($B44,'2.kolo'!$B:$F,MATCH('2.kolo'!F$5,'2.kolo'!$B$5:$F$5,0),FALSE),"")</f>
        <v/>
      </c>
      <c r="G44" s="13"/>
      <c r="H44" s="13"/>
      <c r="I44" s="13"/>
      <c r="J44" s="13"/>
      <c r="K44" s="31">
        <f t="shared" si="1"/>
        <v>300</v>
      </c>
    </row>
    <row r="45" spans="1:11" x14ac:dyDescent="0.25">
      <c r="A45" s="4" t="s">
        <v>118</v>
      </c>
      <c r="B45" s="51" t="s">
        <v>82</v>
      </c>
      <c r="C45" s="4">
        <f>IFERROR(VLOOKUP($B45,'seznam hráčů'!$B:$E,MATCH('seznam hráčů'!C$1,'seznam hráčů'!$B$1:$E$1,0),FALSE),"")</f>
        <v>2006</v>
      </c>
      <c r="D45" s="4" t="str">
        <f>IFERROR(VLOOKUP($B45,'seznam hráčů'!$B:$F,MATCH('seznam hráčů'!F$1,'seznam hráčů'!$B$1:$F$1,0),FALSE),"")</f>
        <v>Žebrák</v>
      </c>
      <c r="E45" s="4">
        <f>IFERROR(VLOOKUP($B45,'1.kolo'!$B:$F,MATCH('1.kolo'!F$5,'1.kolo'!$B$5:$F$5,0),FALSE),"")</f>
        <v>290</v>
      </c>
      <c r="F45" s="4" t="str">
        <f>IFERROR(VLOOKUP($B45,'2.kolo'!$B:$F,MATCH('2.kolo'!F$5,'2.kolo'!$B$5:$F$5,0),FALSE),"")</f>
        <v/>
      </c>
      <c r="G45" s="4"/>
      <c r="H45" s="4"/>
      <c r="I45" s="4"/>
      <c r="J45" s="4"/>
      <c r="K45" s="31">
        <f t="shared" si="1"/>
        <v>290</v>
      </c>
    </row>
  </sheetData>
  <sortState xmlns:xlrd2="http://schemas.microsoft.com/office/spreadsheetml/2017/richdata2" ref="B5:K45">
    <sortCondition descending="1" ref="K5:K45"/>
  </sortState>
  <mergeCells count="2">
    <mergeCell ref="A1:K2"/>
    <mergeCell ref="A3:K3"/>
  </mergeCells>
  <phoneticPr fontId="8" type="noConversion"/>
  <conditionalFormatting sqref="B41:B43">
    <cfRule type="duplicateValues" dxfId="181" priority="3"/>
  </conditionalFormatting>
  <conditionalFormatting sqref="B44">
    <cfRule type="duplicateValues" dxfId="180" priority="2"/>
  </conditionalFormatting>
  <conditionalFormatting sqref="B45">
    <cfRule type="duplicateValues" dxfId="179" priority="1"/>
  </conditionalFormatting>
  <conditionalFormatting sqref="K5:K34 K36:K45">
    <cfRule type="duplicateValues" dxfId="178" priority="13"/>
  </conditionalFormatting>
  <pageMargins left="0.7" right="0.7" top="0.78740157499999996" bottom="0.78740157499999996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8"/>
  <sheetViews>
    <sheetView workbookViewId="0">
      <selection activeCell="K48" sqref="B5:K48"/>
    </sheetView>
  </sheetViews>
  <sheetFormatPr defaultRowHeight="15" x14ac:dyDescent="0.2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</cols>
  <sheetData>
    <row r="1" spans="1:11" ht="14.45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6"/>
    </row>
    <row r="2" spans="1:11" ht="14.45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9"/>
    </row>
    <row r="3" spans="1:11" ht="14.45" customHeight="1" x14ac:dyDescent="0.25">
      <c r="A3" s="113" t="s">
        <v>145</v>
      </c>
      <c r="B3" s="114"/>
      <c r="C3" s="114"/>
      <c r="D3" s="114"/>
      <c r="E3" s="114"/>
      <c r="F3" s="114"/>
      <c r="G3" s="114"/>
      <c r="H3" s="114"/>
      <c r="I3" s="114"/>
      <c r="J3" s="114"/>
      <c r="K3" s="115"/>
    </row>
    <row r="4" spans="1:11" x14ac:dyDescent="0.25">
      <c r="A4" s="3" t="s">
        <v>2</v>
      </c>
      <c r="B4" s="3" t="s">
        <v>124</v>
      </c>
      <c r="C4" s="3" t="s">
        <v>5</v>
      </c>
      <c r="D4" s="3" t="s">
        <v>4</v>
      </c>
      <c r="E4" s="3" t="s">
        <v>125</v>
      </c>
      <c r="F4" s="3" t="s">
        <v>126</v>
      </c>
      <c r="G4" s="3" t="s">
        <v>127</v>
      </c>
      <c r="H4" s="3" t="s">
        <v>128</v>
      </c>
      <c r="I4" s="3" t="s">
        <v>129</v>
      </c>
      <c r="J4" s="3" t="s">
        <v>130</v>
      </c>
      <c r="K4" s="3" t="s">
        <v>7</v>
      </c>
    </row>
    <row r="5" spans="1:11" x14ac:dyDescent="0.25">
      <c r="A5" s="4" t="s">
        <v>9</v>
      </c>
      <c r="B5" s="51" t="s">
        <v>10</v>
      </c>
      <c r="C5" s="4">
        <f>IFERROR(VLOOKUP($B5,'seznam hráčů'!$B:$E,MATCH('seznam hráčů'!C$1,'seznam hráčů'!$B$1:$E$1,0),FALSE),"")</f>
        <v>2007</v>
      </c>
      <c r="D5" s="4" t="str">
        <f>IFERROR(VLOOKUP($B5,'seznam hráčů'!$B:$F,MATCH('seznam hráčů'!F$1,'seznam hráčů'!$B$1:$F$1,0),FALSE),"")</f>
        <v>Olešná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>
        <f>IFERROR(VLOOKUP($B5,'3.kolo'!$B:$F,MATCH('3.kolo'!F$5,'3.kolo'!$B$5:$F$5,0),FALSE),"")</f>
        <v>1000</v>
      </c>
      <c r="H5" s="4"/>
      <c r="I5" s="4"/>
      <c r="J5" s="4"/>
      <c r="K5" s="31">
        <f t="shared" ref="K5:K33" si="0">AVERAGE(E5:J5)</f>
        <v>1000</v>
      </c>
    </row>
    <row r="6" spans="1:11" x14ac:dyDescent="0.25">
      <c r="A6" s="4" t="s">
        <v>146</v>
      </c>
      <c r="B6" s="51" t="s">
        <v>12</v>
      </c>
      <c r="C6" s="4">
        <f>IFERROR(VLOOKUP($B6,'seznam hráčů'!$B:$E,MATCH('seznam hráčů'!C$1,'seznam hráčů'!$B$1:$E$1,0),FALSE),"")</f>
        <v>2010</v>
      </c>
      <c r="D6" s="4" t="str">
        <f>IFERROR(VLOOKUP($B6,'seznam hráčů'!$B:$F,MATCH('seznam hráčů'!F$1,'seznam hráčů'!$B$1:$F$1,0),FALSE),"")</f>
        <v>Žebrák</v>
      </c>
      <c r="E6" s="4">
        <f>IFERROR(VLOOKUP($B6,'1.kolo'!$B:$F,MATCH('1.kolo'!F$5,'1.kolo'!$B$5:$F$5,0),FALSE),"")</f>
        <v>970</v>
      </c>
      <c r="F6" s="4" t="str">
        <f>IFERROR(VLOOKUP($B6,'2.kolo'!$B:$F,MATCH('2.kolo'!F$5,'2.kolo'!$B$5:$F$5,0),FALSE),"")</f>
        <v/>
      </c>
      <c r="G6" s="4" t="str">
        <f>IFERROR(VLOOKUP($B6,'3.kolo'!$B:$F,MATCH('3.kolo'!F$5,'3.kolo'!$B$5:$F$5,0),FALSE),"")</f>
        <v/>
      </c>
      <c r="H6" s="4"/>
      <c r="I6" s="4"/>
      <c r="J6" s="4"/>
      <c r="K6" s="31">
        <f t="shared" si="0"/>
        <v>970</v>
      </c>
    </row>
    <row r="7" spans="1:11" x14ac:dyDescent="0.25">
      <c r="A7" s="4" t="s">
        <v>146</v>
      </c>
      <c r="B7" s="51" t="s">
        <v>91</v>
      </c>
      <c r="C7" s="4">
        <f>IFERROR(VLOOKUP($B7,'seznam hráčů'!$B:$E,MATCH('seznam hráčů'!C$1,'seznam hráčů'!$B$1:$E$1,0),FALSE),"")</f>
        <v>2010</v>
      </c>
      <c r="D7" s="4" t="str">
        <f>IFERROR(VLOOKUP($B7,'seznam hráčů'!$B:$F,MATCH('seznam hráčů'!F$1,'seznam hráčů'!$B$1:$F$1,0),FALSE),"")</f>
        <v>Záluží</v>
      </c>
      <c r="E7" s="4" t="str">
        <f>IFERROR(VLOOKUP($B7,'1.kolo'!$B:$F,MATCH('1.kolo'!F$5,'1.kolo'!$B$5:$F$5,0),FALSE),"")</f>
        <v/>
      </c>
      <c r="F7" s="4">
        <f>IFERROR(VLOOKUP($B7,'2.kolo'!$B:$F,MATCH('2.kolo'!F$5,'2.kolo'!$B$5:$F$5,0),FALSE),"")</f>
        <v>970</v>
      </c>
      <c r="G7" s="4" t="str">
        <f>IFERROR(VLOOKUP($B7,'3.kolo'!$B:$F,MATCH('3.kolo'!F$5,'3.kolo'!$B$5:$F$5,0),FALSE),"")</f>
        <v/>
      </c>
      <c r="H7" s="4"/>
      <c r="I7" s="4"/>
      <c r="J7" s="4"/>
      <c r="K7" s="31">
        <f t="shared" si="0"/>
        <v>970</v>
      </c>
    </row>
    <row r="8" spans="1:11" x14ac:dyDescent="0.25">
      <c r="A8" s="4" t="s">
        <v>146</v>
      </c>
      <c r="B8" s="51" t="s">
        <v>97</v>
      </c>
      <c r="C8" s="4">
        <f>IFERROR(VLOOKUP($B8,'seznam hráčů'!$B:$E,MATCH('seznam hráčů'!C$1,'seznam hráčů'!$B$1:$E$1,0),FALSE),"")</f>
        <v>2005</v>
      </c>
      <c r="D8" s="4" t="str">
        <f>IFERROR(VLOOKUP($B8,'seznam hráčů'!$B:$F,MATCH('seznam hráčů'!F$1,'seznam hráčů'!$B$1:$F$1,0),FALSE),"")</f>
        <v>Žebrák</v>
      </c>
      <c r="E8" s="4"/>
      <c r="F8" s="4"/>
      <c r="G8" s="4">
        <f>IFERROR(VLOOKUP($B8,'3.kolo'!$B:$F,MATCH('3.kolo'!F$5,'3.kolo'!$B$5:$F$5,0),FALSE),"")</f>
        <v>970</v>
      </c>
      <c r="H8" s="4"/>
      <c r="I8" s="4"/>
      <c r="J8" s="4"/>
      <c r="K8" s="31">
        <f t="shared" si="0"/>
        <v>970</v>
      </c>
    </row>
    <row r="9" spans="1:11" x14ac:dyDescent="0.25">
      <c r="A9" s="4" t="s">
        <v>17</v>
      </c>
      <c r="B9" s="51" t="s">
        <v>18</v>
      </c>
      <c r="C9" s="4">
        <f>IFERROR(VLOOKUP($B9,'seznam hráčů'!$B:$E,MATCH('seznam hráčů'!C$1,'seznam hráčů'!$B$1:$E$1,0),FALSE),"")</f>
        <v>2008</v>
      </c>
      <c r="D9" s="4" t="str">
        <f>IFERROR(VLOOKUP($B9,'seznam hráčů'!$B:$F,MATCH('seznam hráčů'!F$1,'seznam hráčů'!$B$1:$F$1,0),FALSE),"")</f>
        <v>Olešná</v>
      </c>
      <c r="E9" s="4">
        <f>IFERROR(VLOOKUP($B9,'1.kolo'!$B:$F,MATCH('1.kolo'!F$5,'1.kolo'!$B$5:$F$5,0),FALSE),"")</f>
        <v>880</v>
      </c>
      <c r="F9" s="4">
        <f>IFERROR(VLOOKUP($B9,'2.kolo'!$B:$F,MATCH('2.kolo'!F$5,'2.kolo'!$B$5:$F$5,0),FALSE),"")</f>
        <v>940</v>
      </c>
      <c r="G9" s="4" t="str">
        <f>IFERROR(VLOOKUP($B9,'3.kolo'!$B:$F,MATCH('3.kolo'!F$5,'3.kolo'!$B$5:$F$5,0),FALSE),"")</f>
        <v/>
      </c>
      <c r="H9" s="4"/>
      <c r="I9" s="4"/>
      <c r="J9" s="4"/>
      <c r="K9" s="31">
        <f t="shared" si="0"/>
        <v>910</v>
      </c>
    </row>
    <row r="10" spans="1:11" x14ac:dyDescent="0.25">
      <c r="A10" s="4" t="s">
        <v>19</v>
      </c>
      <c r="B10" s="51" t="s">
        <v>16</v>
      </c>
      <c r="C10" s="4">
        <f>IFERROR(VLOOKUP($B10,'seznam hráčů'!$B:$E,MATCH('seznam hráčů'!C$1,'seznam hráčů'!$B$1:$E$1,0),FALSE),"")</f>
        <v>2006</v>
      </c>
      <c r="D10" s="4" t="str">
        <f>IFERROR(VLOOKUP($B10,'seznam hráčů'!$B:$F,MATCH('seznam hráčů'!F$1,'seznam hráčů'!$B$1:$F$1,0),FALSE),"")</f>
        <v>Žebrák</v>
      </c>
      <c r="E10" s="4">
        <f>IFERROR(VLOOKUP($B10,'1.kolo'!$B:$F,MATCH('1.kolo'!F$5,'1.kolo'!$B$5:$F$5,0),FALSE),"")</f>
        <v>910</v>
      </c>
      <c r="F10" s="4">
        <f>IFERROR(VLOOKUP($B10,'2.kolo'!$B:$F,MATCH('2.kolo'!F$5,'2.kolo'!$B$5:$F$5,0),FALSE),"")</f>
        <v>850</v>
      </c>
      <c r="G10" s="4">
        <f>IFERROR(VLOOKUP($B10,'3.kolo'!$B:$F,MATCH('3.kolo'!F$5,'3.kolo'!$B$5:$F$5,0),FALSE),"")</f>
        <v>910</v>
      </c>
      <c r="H10" s="4"/>
      <c r="I10" s="4"/>
      <c r="J10" s="4"/>
      <c r="K10" s="31">
        <f t="shared" si="0"/>
        <v>890</v>
      </c>
    </row>
    <row r="11" spans="1:11" x14ac:dyDescent="0.25">
      <c r="A11" s="4" t="s">
        <v>21</v>
      </c>
      <c r="B11" s="51" t="s">
        <v>14</v>
      </c>
      <c r="C11" s="4">
        <f>IFERROR(VLOOKUP($B11,'seznam hráčů'!$B:$E,MATCH('seznam hráčů'!C$1,'seznam hráčů'!$B$1:$E$1,0),FALSE),"")</f>
        <v>2006</v>
      </c>
      <c r="D11" s="4" t="str">
        <f>IFERROR(VLOOKUP($B11,'seznam hráčů'!$B:$F,MATCH('seznam hráčů'!F$1,'seznam hráčů'!$B$1:$F$1,0),FALSE),"")</f>
        <v>Hudlice</v>
      </c>
      <c r="E11" s="4">
        <f>IFERROR(VLOOKUP($B11,'1.kolo'!$B:$F,MATCH('1.kolo'!F$5,'1.kolo'!$B$5:$F$5,0),FALSE),"")</f>
        <v>940</v>
      </c>
      <c r="F11" s="4">
        <f>IFERROR(VLOOKUP($B11,'2.kolo'!$B:$F,MATCH('2.kolo'!F$5,'2.kolo'!$B$5:$F$5,0),FALSE),"")</f>
        <v>820</v>
      </c>
      <c r="G11" s="4" t="str">
        <f>IFERROR(VLOOKUP($B11,'3.kolo'!$B:$F,MATCH('3.kolo'!F$5,'3.kolo'!$B$5:$F$5,0),FALSE),"")</f>
        <v/>
      </c>
      <c r="H11" s="4"/>
      <c r="I11" s="4"/>
      <c r="J11" s="4"/>
      <c r="K11" s="31">
        <f t="shared" si="0"/>
        <v>880</v>
      </c>
    </row>
    <row r="12" spans="1:11" x14ac:dyDescent="0.25">
      <c r="A12" s="4" t="s">
        <v>23</v>
      </c>
      <c r="B12" s="51" t="s">
        <v>29</v>
      </c>
      <c r="C12" s="4">
        <f>IFERROR(VLOOKUP($B12,'seznam hráčů'!$B:$E,MATCH('seznam hráčů'!C$1,'seznam hráčů'!$B$1:$E$1,0),FALSE),"")</f>
        <v>2006</v>
      </c>
      <c r="D12" s="4" t="str">
        <f>IFERROR(VLOOKUP($B12,'seznam hráčů'!$B:$F,MATCH('seznam hráčů'!F$1,'seznam hráčů'!$B$1:$F$1,0),FALSE),"")</f>
        <v>Hudlice</v>
      </c>
      <c r="E12" s="4">
        <f>IFERROR(VLOOKUP($B12,'1.kolo'!$B:$F,MATCH('1.kolo'!F$5,'1.kolo'!$B$5:$F$5,0),FALSE),"")</f>
        <v>790</v>
      </c>
      <c r="F12" s="4">
        <f>IFERROR(VLOOKUP($B12,'2.kolo'!$B:$F,MATCH('2.kolo'!F$5,'2.kolo'!$B$5:$F$5,0),FALSE),"")</f>
        <v>910</v>
      </c>
      <c r="G12" s="4">
        <f>IFERROR(VLOOKUP($B12,'3.kolo'!$B:$F,MATCH('3.kolo'!F$5,'3.kolo'!$B$5:$F$5,0),FALSE),"")</f>
        <v>880</v>
      </c>
      <c r="H12" s="4"/>
      <c r="I12" s="4"/>
      <c r="J12" s="4"/>
      <c r="K12" s="31">
        <f t="shared" si="0"/>
        <v>860</v>
      </c>
    </row>
    <row r="13" spans="1:11" x14ac:dyDescent="0.25">
      <c r="A13" s="4" t="s">
        <v>26</v>
      </c>
      <c r="B13" s="51" t="s">
        <v>22</v>
      </c>
      <c r="C13" s="4">
        <f>IFERROR(VLOOKUP($B13,'seznam hráčů'!$B:$E,MATCH('seznam hráčů'!C$1,'seznam hráčů'!$B$1:$E$1,0),FALSE),"")</f>
        <v>2006</v>
      </c>
      <c r="D13" s="4" t="str">
        <f>IFERROR(VLOOKUP($B13,'seznam hráčů'!$B:$F,MATCH('seznam hráčů'!F$1,'seznam hráčů'!$B$1:$F$1,0),FALSE),"")</f>
        <v>Hudlice</v>
      </c>
      <c r="E13" s="4">
        <f>IFERROR(VLOOKUP($B13,'1.kolo'!$B:$F,MATCH('1.kolo'!F$5,'1.kolo'!$B$5:$F$5,0),FALSE),"")</f>
        <v>820</v>
      </c>
      <c r="F13" s="4" t="str">
        <f>IFERROR(VLOOKUP($B13,'2.kolo'!$B:$F,MATCH('2.kolo'!F$5,'2.kolo'!$B$5:$F$5,0),FALSE),"")</f>
        <v/>
      </c>
      <c r="G13" s="4">
        <f>IFERROR(VLOOKUP($B13,'3.kolo'!$B:$F,MATCH('3.kolo'!F$5,'3.kolo'!$B$5:$F$5,0),FALSE),"")</f>
        <v>850</v>
      </c>
      <c r="H13" s="13"/>
      <c r="I13" s="13"/>
      <c r="J13" s="13"/>
      <c r="K13" s="31">
        <f t="shared" si="0"/>
        <v>835</v>
      </c>
    </row>
    <row r="14" spans="1:11" x14ac:dyDescent="0.25">
      <c r="A14" s="4" t="s">
        <v>147</v>
      </c>
      <c r="B14" s="51" t="s">
        <v>27</v>
      </c>
      <c r="C14" s="4">
        <f>IFERROR(VLOOKUP($B14,'seznam hráčů'!$B:$E,MATCH('seznam hráčů'!C$1,'seznam hráčů'!$B$1:$E$1,0),FALSE),"")</f>
        <v>2008</v>
      </c>
      <c r="D14" s="4" t="str">
        <f>IFERROR(VLOOKUP($B14,'seznam hráčů'!$B:$F,MATCH('seznam hráčů'!F$1,'seznam hráčů'!$B$1:$F$1,0),FALSE),"")</f>
        <v>Kr.Dvůr</v>
      </c>
      <c r="E14" s="4">
        <f>IFERROR(VLOOKUP($B14,'1.kolo'!$B:$F,MATCH('1.kolo'!F$5,'1.kolo'!$B$5:$F$5,0),FALSE),"")</f>
        <v>820</v>
      </c>
      <c r="F14" s="4">
        <f>IFERROR(VLOOKUP($B14,'2.kolo'!$B:$F,MATCH('2.kolo'!F$5,'2.kolo'!$B$5:$F$5,0),FALSE),"")</f>
        <v>880</v>
      </c>
      <c r="G14" s="4">
        <f>IFERROR(VLOOKUP($B14,'3.kolo'!$B:$F,MATCH('3.kolo'!F$5,'3.kolo'!$B$5:$F$5,0),FALSE),"")</f>
        <v>790</v>
      </c>
      <c r="H14" s="4"/>
      <c r="I14" s="4"/>
      <c r="J14" s="4"/>
      <c r="K14" s="31">
        <f t="shared" si="0"/>
        <v>830</v>
      </c>
    </row>
    <row r="15" spans="1:11" x14ac:dyDescent="0.25">
      <c r="A15" s="4" t="s">
        <v>147</v>
      </c>
      <c r="B15" s="51" t="s">
        <v>31</v>
      </c>
      <c r="C15" s="4">
        <f>IFERROR(VLOOKUP($B15,'seznam hráčů'!$B:$E,MATCH('seznam hráčů'!C$1,'seznam hráčů'!$B$1:$E$1,0),FALSE),"")</f>
        <v>2007</v>
      </c>
      <c r="D15" s="4" t="str">
        <f>IFERROR(VLOOKUP($B15,'seznam hráčů'!$B:$F,MATCH('seznam hráčů'!F$1,'seznam hráčů'!$B$1:$F$1,0),FALSE),"")</f>
        <v>Žebrák</v>
      </c>
      <c r="E15" s="4">
        <f>IFERROR(VLOOKUP($B15,'1.kolo'!$B:$F,MATCH('1.kolo'!F$5,'1.kolo'!$B$5:$F$5,0),FALSE),"")</f>
        <v>760</v>
      </c>
      <c r="F15" s="4">
        <f>IFERROR(VLOOKUP($B15,'2.kolo'!$B:$F,MATCH('2.kolo'!F$5,'2.kolo'!$B$5:$F$5,0),FALSE),"")</f>
        <v>790</v>
      </c>
      <c r="G15" s="4">
        <f>IFERROR(VLOOKUP($B15,'3.kolo'!$B:$F,MATCH('3.kolo'!F$5,'3.kolo'!$B$5:$F$5,0),FALSE),"")</f>
        <v>940</v>
      </c>
      <c r="H15" s="4"/>
      <c r="I15" s="4"/>
      <c r="J15" s="4"/>
      <c r="K15" s="31">
        <f t="shared" si="0"/>
        <v>830</v>
      </c>
    </row>
    <row r="16" spans="1:11" x14ac:dyDescent="0.25">
      <c r="A16" s="4" t="s">
        <v>32</v>
      </c>
      <c r="B16" s="51" t="s">
        <v>24</v>
      </c>
      <c r="C16" s="4">
        <f>IFERROR(VLOOKUP($B16,'seznam hráčů'!$B:$E,MATCH('seznam hráčů'!C$1,'seznam hráčů'!$B$1:$E$1,0),FALSE),"")</f>
        <v>2006</v>
      </c>
      <c r="D16" s="4" t="str">
        <f>IFERROR(VLOOKUP($B16,'seznam hráčů'!$B:$F,MATCH('seznam hráčů'!F$1,'seznam hráčů'!$B$1:$F$1,0),FALSE),"")</f>
        <v>Žebrák</v>
      </c>
      <c r="E16" s="4">
        <f>IFERROR(VLOOKUP($B16,'1.kolo'!$B:$F,MATCH('1.kolo'!F$5,'1.kolo'!$B$5:$F$5,0),FALSE),"")</f>
        <v>790</v>
      </c>
      <c r="F16" s="4" t="str">
        <f>IFERROR(VLOOKUP($B16,'2.kolo'!$B:$F,MATCH('2.kolo'!F$5,'2.kolo'!$B$5:$F$5,0),FALSE),"")</f>
        <v/>
      </c>
      <c r="G16" s="4">
        <f>IFERROR(VLOOKUP($B16,'3.kolo'!$B:$F,MATCH('3.kolo'!F$5,'3.kolo'!$B$5:$F$5,0),FALSE),"")</f>
        <v>820</v>
      </c>
      <c r="H16" s="4"/>
      <c r="I16" s="4"/>
      <c r="J16" s="4"/>
      <c r="K16" s="31">
        <f t="shared" si="0"/>
        <v>805</v>
      </c>
    </row>
    <row r="17" spans="1:11" x14ac:dyDescent="0.25">
      <c r="A17" s="4" t="s">
        <v>34</v>
      </c>
      <c r="B17" s="51" t="s">
        <v>20</v>
      </c>
      <c r="C17" s="4">
        <f>IFERROR(VLOOKUP($B17,'seznam hráčů'!$B:$E,MATCH('seznam hráčů'!C$1,'seznam hráčů'!$B$1:$E$1,0),FALSE),"")</f>
        <v>2007</v>
      </c>
      <c r="D17" s="4" t="str">
        <f>IFERROR(VLOOKUP($B17,'seznam hráčů'!$B:$F,MATCH('seznam hráčů'!F$1,'seznam hráčů'!$B$1:$F$1,0),FALSE),"")</f>
        <v>Zdice</v>
      </c>
      <c r="E17" s="4">
        <f>IFERROR(VLOOKUP($B17,'1.kolo'!$B:$F,MATCH('1.kolo'!F$5,'1.kolo'!$B$5:$F$5,0),FALSE),"")</f>
        <v>850</v>
      </c>
      <c r="F17" s="4">
        <f>IFERROR(VLOOKUP($B17,'2.kolo'!$B:$F,MATCH('2.kolo'!F$5,'2.kolo'!$B$5:$F$5,0),FALSE),"")</f>
        <v>790</v>
      </c>
      <c r="G17" s="4">
        <f>IFERROR(VLOOKUP($B17,'3.kolo'!$B:$F,MATCH('3.kolo'!F$5,'3.kolo'!$B$5:$F$5,0),FALSE),"")</f>
        <v>760</v>
      </c>
      <c r="H17" s="13"/>
      <c r="I17" s="13"/>
      <c r="J17" s="13"/>
      <c r="K17" s="31">
        <f t="shared" si="0"/>
        <v>800</v>
      </c>
    </row>
    <row r="18" spans="1:11" x14ac:dyDescent="0.25">
      <c r="A18" s="4" t="s">
        <v>148</v>
      </c>
      <c r="B18" s="51" t="s">
        <v>35</v>
      </c>
      <c r="C18" s="4">
        <f>IFERROR(VLOOKUP($B18,'seznam hráčů'!$B:$E,MATCH('seznam hráčů'!C$1,'seznam hráčů'!$B$1:$E$1,0),FALSE),"")</f>
        <v>2008</v>
      </c>
      <c r="D18" s="4" t="str">
        <f>IFERROR(VLOOKUP($B18,'seznam hráčů'!$B:$F,MATCH('seznam hráčů'!F$1,'seznam hráčů'!$B$1:$F$1,0),FALSE),"")</f>
        <v>Olešná</v>
      </c>
      <c r="E18" s="4">
        <f>IFERROR(VLOOKUP($B18,'1.kolo'!$B:$F,MATCH('1.kolo'!F$5,'1.kolo'!$B$5:$F$5,0),FALSE),"")</f>
        <v>700</v>
      </c>
      <c r="F18" s="4">
        <f>IFERROR(VLOOKUP($B18,'2.kolo'!$B:$F,MATCH('2.kolo'!F$5,'2.kolo'!$B$5:$F$5,0),FALSE),"")</f>
        <v>820</v>
      </c>
      <c r="G18" s="4" t="str">
        <f>IFERROR(VLOOKUP($B18,'3.kolo'!$B:$F,MATCH('3.kolo'!F$5,'3.kolo'!$B$5:$F$5,0),FALSE),"")</f>
        <v/>
      </c>
      <c r="H18" s="13"/>
      <c r="I18" s="13"/>
      <c r="J18" s="13"/>
      <c r="K18" s="31">
        <f t="shared" si="0"/>
        <v>760</v>
      </c>
    </row>
    <row r="19" spans="1:11" x14ac:dyDescent="0.25">
      <c r="A19" s="4" t="s">
        <v>148</v>
      </c>
      <c r="B19" s="13" t="s">
        <v>92</v>
      </c>
      <c r="C19" s="4">
        <f>IFERROR(VLOOKUP($B19,'seznam hráčů'!$B:$E,MATCH('seznam hráčů'!C$1,'seznam hráčů'!$B$1:$E$1,0),FALSE),"")</f>
        <v>2005</v>
      </c>
      <c r="D19" s="4" t="str">
        <f>IFERROR(VLOOKUP($B19,'seznam hráčů'!$B:$F,MATCH('seznam hráčů'!F$1,'seznam hráčů'!$B$1:$F$1,0),FALSE),"")</f>
        <v>Praskolesy</v>
      </c>
      <c r="E19" s="4" t="str">
        <f>IFERROR(VLOOKUP($B19,'1.kolo'!$B:$F,MATCH('1.kolo'!F$5,'1.kolo'!$B$5:$F$5,0),FALSE),"")</f>
        <v/>
      </c>
      <c r="F19" s="4">
        <f>IFERROR(VLOOKUP($B19,'2.kolo'!$B:$F,MATCH('2.kolo'!F$5,'2.kolo'!$B$5:$F$5,0),FALSE),"")</f>
        <v>760</v>
      </c>
      <c r="G19" s="4" t="str">
        <f>IFERROR(VLOOKUP($B19,'3.kolo'!$B:$F,MATCH('3.kolo'!F$5,'3.kolo'!$B$5:$F$5,0),FALSE),"")</f>
        <v/>
      </c>
      <c r="H19" s="4"/>
      <c r="I19" s="4"/>
      <c r="J19" s="4"/>
      <c r="K19" s="31">
        <f t="shared" si="0"/>
        <v>760</v>
      </c>
    </row>
    <row r="20" spans="1:11" x14ac:dyDescent="0.25">
      <c r="A20" s="4" t="s">
        <v>40</v>
      </c>
      <c r="B20" s="13" t="s">
        <v>33</v>
      </c>
      <c r="C20" s="4">
        <f>IFERROR(VLOOKUP($B20,'seznam hráčů'!$B:$E,MATCH('seznam hráčů'!C$1,'seznam hráčů'!$B$1:$E$1,0),FALSE),"")</f>
        <v>2008</v>
      </c>
      <c r="D20" s="4" t="str">
        <f>IFERROR(VLOOKUP($B20,'seznam hráčů'!$B:$F,MATCH('seznam hráčů'!F$1,'seznam hráčů'!$B$1:$F$1,0),FALSE),"")</f>
        <v>Praskolesy</v>
      </c>
      <c r="E20" s="4">
        <f>IFERROR(VLOOKUP($B20,'1.kolo'!$B:$F,MATCH('1.kolo'!F$5,'1.kolo'!$B$5:$F$5,0),FALSE),"")</f>
        <v>730</v>
      </c>
      <c r="F20" s="4">
        <f>IFERROR(VLOOKUP($B20,'2.kolo'!$B:$F,MATCH('2.kolo'!F$5,'2.kolo'!$B$5:$F$5,0),FALSE),"")</f>
        <v>730</v>
      </c>
      <c r="G20" s="4" t="str">
        <f>IFERROR(VLOOKUP($B20,'3.kolo'!$B:$F,MATCH('3.kolo'!F$5,'3.kolo'!$B$5:$F$5,0),FALSE),"")</f>
        <v/>
      </c>
      <c r="H20" s="13"/>
      <c r="I20" s="13"/>
      <c r="J20" s="13"/>
      <c r="K20" s="31">
        <f t="shared" si="0"/>
        <v>730</v>
      </c>
    </row>
    <row r="21" spans="1:11" x14ac:dyDescent="0.25">
      <c r="A21" s="4" t="s">
        <v>43</v>
      </c>
      <c r="B21" s="51" t="s">
        <v>44</v>
      </c>
      <c r="C21" s="4">
        <f>IFERROR(VLOOKUP($B21,'seznam hráčů'!$B:$E,MATCH('seznam hráčů'!C$1,'seznam hráčů'!$B$1:$E$1,0),FALSE),"")</f>
        <v>2006</v>
      </c>
      <c r="D21" s="4" t="str">
        <f>IFERROR(VLOOKUP($B21,'seznam hráčů'!$B:$F,MATCH('seznam hráčů'!F$1,'seznam hráčů'!$B$1:$F$1,0),FALSE),"")</f>
        <v>Žebrák</v>
      </c>
      <c r="E21" s="4">
        <f>IFERROR(VLOOKUP($B21,'1.kolo'!$B:$F,MATCH('1.kolo'!F$5,'1.kolo'!$B$5:$F$5,0),FALSE),"")</f>
        <v>640</v>
      </c>
      <c r="F21" s="4" t="str">
        <f>IFERROR(VLOOKUP($B21,'2.kolo'!$B:$F,MATCH('2.kolo'!F$5,'2.kolo'!$B$5:$F$5,0),FALSE),"")</f>
        <v/>
      </c>
      <c r="G21" s="4">
        <f>IFERROR(VLOOKUP($B21,'3.kolo'!$B:$F,MATCH('3.kolo'!F$5,'3.kolo'!$B$5:$F$5,0),FALSE),"")</f>
        <v>790</v>
      </c>
      <c r="H21" s="4"/>
      <c r="I21" s="4"/>
      <c r="J21" s="4"/>
      <c r="K21" s="31">
        <f t="shared" si="0"/>
        <v>715</v>
      </c>
    </row>
    <row r="22" spans="1:11" x14ac:dyDescent="0.25">
      <c r="A22" s="4" t="s">
        <v>149</v>
      </c>
      <c r="B22" s="51" t="s">
        <v>37</v>
      </c>
      <c r="C22" s="4">
        <f>IFERROR(VLOOKUP($B22,'seznam hráčů'!$B:$E,MATCH('seznam hráčů'!C$1,'seznam hráčů'!$B$1:$E$1,0),FALSE),"")</f>
        <v>2007</v>
      </c>
      <c r="D22" s="4" t="str">
        <f>IFERROR(VLOOKUP($B22,'seznam hráčů'!$B:$F,MATCH('seznam hráčů'!F$1,'seznam hráčů'!$B$1:$F$1,0),FALSE),"")</f>
        <v>Praskolesy</v>
      </c>
      <c r="E22" s="4">
        <f>IFERROR(VLOOKUP($B22,'1.kolo'!$B:$F,MATCH('1.kolo'!F$5,'1.kolo'!$B$5:$F$5,0),FALSE),"")</f>
        <v>670</v>
      </c>
      <c r="F22" s="4" t="str">
        <f>IFERROR(VLOOKUP($B22,'2.kolo'!$B:$F,MATCH('2.kolo'!F$5,'2.kolo'!$B$5:$F$5,0),FALSE),"")</f>
        <v/>
      </c>
      <c r="G22" s="4" t="str">
        <f>IFERROR(VLOOKUP($B22,'3.kolo'!$B:$F,MATCH('3.kolo'!F$5,'3.kolo'!$B$5:$F$5,0),FALSE),"")</f>
        <v/>
      </c>
      <c r="H22" s="4"/>
      <c r="I22" s="4"/>
      <c r="J22" s="4"/>
      <c r="K22" s="31">
        <f t="shared" si="0"/>
        <v>670</v>
      </c>
    </row>
    <row r="23" spans="1:11" x14ac:dyDescent="0.25">
      <c r="A23" s="4" t="s">
        <v>149</v>
      </c>
      <c r="B23" s="51" t="s">
        <v>46</v>
      </c>
      <c r="C23" s="4">
        <f>IFERROR(VLOOKUP($B23,'seznam hráčů'!$B:$E,MATCH('seznam hráčů'!C$1,'seznam hráčů'!$B$1:$E$1,0),FALSE),"")</f>
        <v>2009</v>
      </c>
      <c r="D23" s="4" t="str">
        <f>IFERROR(VLOOKUP($B23,'seznam hráčů'!$B:$F,MATCH('seznam hráčů'!F$1,'seznam hráčů'!$B$1:$F$1,0),FALSE),"")</f>
        <v>Libomyšl</v>
      </c>
      <c r="E23" s="4">
        <f>IFERROR(VLOOKUP($B23,'1.kolo'!$B:$F,MATCH('1.kolo'!F$5,'1.kolo'!$B$5:$F$5,0),FALSE),"")</f>
        <v>610</v>
      </c>
      <c r="F23" s="4">
        <f>IFERROR(VLOOKUP($B23,'2.kolo'!$B:$F,MATCH('2.kolo'!F$5,'2.kolo'!$B$5:$F$5,0),FALSE),"")</f>
        <v>670</v>
      </c>
      <c r="G23" s="4">
        <f>IFERROR(VLOOKUP($B23,'3.kolo'!$B:$F,MATCH('3.kolo'!F$5,'3.kolo'!$B$5:$F$5,0),FALSE),"")</f>
        <v>730</v>
      </c>
      <c r="H23" s="13"/>
      <c r="I23" s="13"/>
      <c r="J23" s="13"/>
      <c r="K23" s="31">
        <f t="shared" si="0"/>
        <v>670</v>
      </c>
    </row>
    <row r="24" spans="1:11" x14ac:dyDescent="0.25">
      <c r="A24" s="4" t="s">
        <v>49</v>
      </c>
      <c r="B24" s="51" t="s">
        <v>48</v>
      </c>
      <c r="C24" s="4">
        <f>IFERROR(VLOOKUP($B24,'seznam hráčů'!$B:$E,MATCH('seznam hráčů'!C$1,'seznam hráčů'!$B$1:$E$1,0),FALSE),"")</f>
        <v>2007</v>
      </c>
      <c r="D24" s="4" t="str">
        <f>IFERROR(VLOOKUP($B24,'seznam hráčů'!$B:$F,MATCH('seznam hráčů'!F$1,'seznam hráčů'!$B$1:$F$1,0),FALSE),"")</f>
        <v>Žebrák</v>
      </c>
      <c r="E24" s="4">
        <f>IFERROR(VLOOKUP($B24,'1.kolo'!$B:$F,MATCH('1.kolo'!F$5,'1.kolo'!$B$5:$F$5,0),FALSE),"")</f>
        <v>580</v>
      </c>
      <c r="F24" s="4">
        <f>IFERROR(VLOOKUP($B24,'2.kolo'!$B:$F,MATCH('2.kolo'!F$5,'2.kolo'!$B$5:$F$5,0),FALSE),"")</f>
        <v>700</v>
      </c>
      <c r="G24" s="4">
        <f>IFERROR(VLOOKUP($B24,'3.kolo'!$B:$F,MATCH('3.kolo'!F$5,'3.kolo'!$B$5:$F$5,0),FALSE),"")</f>
        <v>700</v>
      </c>
      <c r="H24" s="4"/>
      <c r="I24" s="4"/>
      <c r="J24" s="4"/>
      <c r="K24" s="31">
        <f t="shared" si="0"/>
        <v>660</v>
      </c>
    </row>
    <row r="25" spans="1:11" x14ac:dyDescent="0.25">
      <c r="A25" s="4" t="s">
        <v>51</v>
      </c>
      <c r="B25" s="13" t="s">
        <v>59</v>
      </c>
      <c r="C25" s="4">
        <f>IFERROR(VLOOKUP($B25,'seznam hráčů'!$B:$E,MATCH('seznam hráčů'!C$1,'seznam hráčů'!$B$1:$E$1,0),FALSE),"")</f>
        <v>2009</v>
      </c>
      <c r="D25" s="4" t="str">
        <f>IFERROR(VLOOKUP($B25,'seznam hráčů'!$B:$F,MATCH('seznam hráčů'!F$1,'seznam hráčů'!$B$1:$F$1,0),FALSE),"")</f>
        <v>Hudlice</v>
      </c>
      <c r="E25" s="4">
        <f>IFERROR(VLOOKUP($B25,'1.kolo'!$B:$F,MATCH('1.kolo'!F$5,'1.kolo'!$B$5:$F$5,0),FALSE),"")</f>
        <v>490</v>
      </c>
      <c r="F25" s="4">
        <f>IFERROR(VLOOKUP($B25,'2.kolo'!$B:$F,MATCH('2.kolo'!F$5,'2.kolo'!$B$5:$F$5,0),FALSE),"")</f>
        <v>640</v>
      </c>
      <c r="G25" s="4">
        <f>IFERROR(VLOOKUP($B25,'3.kolo'!$B:$F,MATCH('3.kolo'!F$5,'3.kolo'!$B$5:$F$5,0),FALSE),"")</f>
        <v>820</v>
      </c>
      <c r="H25" s="4"/>
      <c r="I25" s="4"/>
      <c r="J25" s="4"/>
      <c r="K25" s="31">
        <f t="shared" si="0"/>
        <v>650</v>
      </c>
    </row>
    <row r="26" spans="1:11" x14ac:dyDescent="0.25">
      <c r="A26" s="4" t="s">
        <v>53</v>
      </c>
      <c r="B26" s="13" t="s">
        <v>39</v>
      </c>
      <c r="C26" s="4" t="str">
        <f>IFERROR(VLOOKUP($B26,'seznam hráčů'!$B:$E,MATCH('seznam hráčů'!C$1,'seznam hráčů'!$B$1:$E$1,0),FALSE),"")</f>
        <v/>
      </c>
      <c r="D26" s="4" t="str">
        <f>IFERROR(VLOOKUP($B26,'seznam hráčů'!$B:$F,MATCH('seznam hráčů'!F$1,'seznam hráčů'!$B$1:$F$1,0),FALSE),"")</f>
        <v/>
      </c>
      <c r="E26" s="4" t="str">
        <f>IFERROR(VLOOKUP($B26,'1.kolo'!$B:$F,MATCH('1.kolo'!F$5,'1.kolo'!$B$5:$F$5,0),FALSE),"")</f>
        <v/>
      </c>
      <c r="F26" s="4" t="str">
        <f>IFERROR(VLOOKUP($B26,'2.kolo'!$B:$F,MATCH('2.kolo'!F$5,'2.kolo'!$B$5:$F$5,0),FALSE),"")</f>
        <v/>
      </c>
      <c r="G26" s="4" t="str">
        <f>IFERROR(VLOOKUP($B26,'3.kolo'!$B:$F,MATCH('3.kolo'!F$5,'3.kolo'!$B$5:$F$5,0),FALSE),"")</f>
        <v/>
      </c>
      <c r="H26" s="4"/>
      <c r="I26" s="4"/>
      <c r="J26" s="4"/>
      <c r="K26" s="31" t="e">
        <f t="shared" si="0"/>
        <v>#DIV/0!</v>
      </c>
    </row>
    <row r="27" spans="1:11" x14ac:dyDescent="0.25">
      <c r="A27" s="4" t="s">
        <v>55</v>
      </c>
      <c r="B27" s="51" t="s">
        <v>41</v>
      </c>
      <c r="C27" s="4">
        <f>IFERROR(VLOOKUP($B27,'seznam hráčů'!$B:$E,MATCH('seznam hráčů'!C$1,'seznam hráčů'!$B$1:$E$1,0),FALSE),"")</f>
        <v>2006</v>
      </c>
      <c r="D27" s="4" t="str">
        <f>IFERROR(VLOOKUP($B27,'seznam hráčů'!$B:$F,MATCH('seznam hráčů'!F$1,'seznam hráčů'!$B$1:$F$1,0),FALSE),"")</f>
        <v>Olešná</v>
      </c>
      <c r="E27" s="4">
        <f>IFERROR(VLOOKUP($B27,'1.kolo'!$B:$F,MATCH('1.kolo'!F$5,'1.kolo'!$B$5:$F$5,0),FALSE),"")</f>
        <v>610</v>
      </c>
      <c r="F27" s="4">
        <f>IFERROR(VLOOKUP($B27,'2.kolo'!$B:$F,MATCH('2.kolo'!F$5,'2.kolo'!$B$5:$F$5,0),FALSE),"")</f>
        <v>550</v>
      </c>
      <c r="G27" s="4">
        <f>IFERROR(VLOOKUP($B27,'3.kolo'!$B:$F,MATCH('3.kolo'!F$5,'3.kolo'!$B$5:$F$5,0),FALSE),"")</f>
        <v>670</v>
      </c>
      <c r="H27" s="4"/>
      <c r="I27" s="4"/>
      <c r="J27" s="4"/>
      <c r="K27" s="31">
        <f t="shared" si="0"/>
        <v>610</v>
      </c>
    </row>
    <row r="28" spans="1:11" x14ac:dyDescent="0.25">
      <c r="A28" s="4" t="s">
        <v>58</v>
      </c>
      <c r="B28" s="51" t="s">
        <v>50</v>
      </c>
      <c r="C28" s="4">
        <f>IFERROR(VLOOKUP($B28,'seznam hráčů'!$B:$E,MATCH('seznam hráčů'!C$1,'seznam hráčů'!$B$1:$E$1,0),FALSE),"")</f>
        <v>2009</v>
      </c>
      <c r="D28" s="4" t="str">
        <f>IFERROR(VLOOKUP($B28,'seznam hráčů'!$B:$F,MATCH('seznam hráčů'!F$1,'seznam hráčů'!$B$1:$F$1,0),FALSE),"")</f>
        <v>Hořovice</v>
      </c>
      <c r="E28" s="4">
        <f>IFERROR(VLOOKUP($B28,'1.kolo'!$B:$F,MATCH('1.kolo'!F$5,'1.kolo'!$B$5:$F$5,0),FALSE),"")</f>
        <v>550</v>
      </c>
      <c r="F28" s="4">
        <f>IFERROR(VLOOKUP($B28,'2.kolo'!$B:$F,MATCH('2.kolo'!F$5,'2.kolo'!$B$5:$F$5,0),FALSE),"")</f>
        <v>640</v>
      </c>
      <c r="G28" s="4">
        <f>IFERROR(VLOOKUP($B28,'3.kolo'!$B:$F,MATCH('3.kolo'!F$5,'3.kolo'!$B$5:$F$5,0),FALSE),"")</f>
        <v>550</v>
      </c>
      <c r="H28" s="13"/>
      <c r="I28" s="13"/>
      <c r="J28" s="13"/>
      <c r="K28" s="31">
        <f t="shared" si="0"/>
        <v>580</v>
      </c>
    </row>
    <row r="29" spans="1:11" x14ac:dyDescent="0.25">
      <c r="A29" s="4" t="s">
        <v>60</v>
      </c>
      <c r="B29" s="13" t="s">
        <v>61</v>
      </c>
      <c r="C29" s="4">
        <f>IFERROR(VLOOKUP($B29,'seznam hráčů'!$B:$E,MATCH('seznam hráčů'!C$1,'seznam hráčů'!$B$1:$E$1,0),FALSE),"")</f>
        <v>2008</v>
      </c>
      <c r="D29" s="4" t="str">
        <f>IFERROR(VLOOKUP($B29,'seznam hráčů'!$B:$F,MATCH('seznam hráčů'!F$1,'seznam hráčů'!$B$1:$F$1,0),FALSE),"")</f>
        <v>Hudlice</v>
      </c>
      <c r="E29" s="4">
        <f>IFERROR(VLOOKUP($B29,'1.kolo'!$B:$F,MATCH('1.kolo'!F$5,'1.kolo'!$B$5:$F$5,0),FALSE),"")</f>
        <v>470</v>
      </c>
      <c r="F29" s="4">
        <f>IFERROR(VLOOKUP($B29,'2.kolo'!$B:$F,MATCH('2.kolo'!F$5,'2.kolo'!$B$5:$F$5,0),FALSE),"")</f>
        <v>580</v>
      </c>
      <c r="G29" s="4">
        <f>IFERROR(VLOOKUP($B29,'3.kolo'!$B:$F,MATCH('3.kolo'!F$5,'3.kolo'!$B$5:$F$5,0),FALSE),"")</f>
        <v>640</v>
      </c>
      <c r="H29" s="4"/>
      <c r="I29" s="4"/>
      <c r="J29" s="4"/>
      <c r="K29" s="31">
        <f t="shared" si="0"/>
        <v>563.33333333333337</v>
      </c>
    </row>
    <row r="30" spans="1:11" x14ac:dyDescent="0.25">
      <c r="A30" s="4" t="s">
        <v>62</v>
      </c>
      <c r="B30" s="51" t="s">
        <v>67</v>
      </c>
      <c r="C30" s="4">
        <f>IFERROR(VLOOKUP($B30,'seznam hráčů'!$B:$E,MATCH('seznam hráčů'!C$1,'seznam hráčů'!$B$1:$E$1,0),FALSE),"")</f>
        <v>2010</v>
      </c>
      <c r="D30" s="4" t="str">
        <f>IFERROR(VLOOKUP($B30,'seznam hráčů'!$B:$F,MATCH('seznam hráčů'!F$1,'seznam hráčů'!$B$1:$F$1,0),FALSE),"")</f>
        <v>Hořovice</v>
      </c>
      <c r="E30" s="4">
        <f>IFERROR(VLOOKUP($B30,'1.kolo'!$B:$F,MATCH('1.kolo'!F$5,'1.kolo'!$B$5:$F$5,0),FALSE),"")</f>
        <v>410</v>
      </c>
      <c r="F30" s="4">
        <f>IFERROR(VLOOKUP($B30,'2.kolo'!$B:$F,MATCH('2.kolo'!F$5,'2.kolo'!$B$5:$F$5,0),FALSE),"")</f>
        <v>530</v>
      </c>
      <c r="G30" s="4">
        <f>IFERROR(VLOOKUP($B30,'3.kolo'!$B:$F,MATCH('3.kolo'!F$5,'3.kolo'!$B$5:$F$5,0),FALSE),"")</f>
        <v>610</v>
      </c>
      <c r="H30" s="4"/>
      <c r="I30" s="4"/>
      <c r="J30" s="4"/>
      <c r="K30" s="31">
        <f t="shared" si="0"/>
        <v>516.66666666666663</v>
      </c>
    </row>
    <row r="31" spans="1:11" x14ac:dyDescent="0.25">
      <c r="A31" s="4" t="s">
        <v>150</v>
      </c>
      <c r="B31" s="51" t="s">
        <v>52</v>
      </c>
      <c r="C31" s="4">
        <f>IFERROR(VLOOKUP($B31,'seznam hráčů'!$B:$E,MATCH('seznam hráčů'!C$1,'seznam hráčů'!$B$1:$E$1,0),FALSE),"")</f>
        <v>2006</v>
      </c>
      <c r="D31" s="4" t="str">
        <f>IFERROR(VLOOKUP($B31,'seznam hráčů'!$B:$F,MATCH('seznam hráčů'!F$1,'seznam hráčů'!$B$1:$F$1,0),FALSE),"")</f>
        <v>Olešná</v>
      </c>
      <c r="E31" s="4">
        <f>IFERROR(VLOOKUP($B31,'1.kolo'!$B:$F,MATCH('1.kolo'!F$5,'1.kolo'!$B$5:$F$5,0),FALSE),"")</f>
        <v>530</v>
      </c>
      <c r="F31" s="4">
        <f>IFERROR(VLOOKUP($B31,'2.kolo'!$B:$F,MATCH('2.kolo'!F$5,'2.kolo'!$B$5:$F$5,0),FALSE),"")</f>
        <v>470</v>
      </c>
      <c r="G31" s="4" t="str">
        <f>IFERROR(VLOOKUP($B31,'3.kolo'!$B:$F,MATCH('3.kolo'!F$5,'3.kolo'!$B$5:$F$5,0),FALSE),"")</f>
        <v/>
      </c>
      <c r="H31" s="4"/>
      <c r="I31" s="4"/>
      <c r="J31" s="4"/>
      <c r="K31" s="31">
        <f t="shared" si="0"/>
        <v>500</v>
      </c>
    </row>
    <row r="32" spans="1:11" x14ac:dyDescent="0.25">
      <c r="A32" s="4" t="s">
        <v>150</v>
      </c>
      <c r="B32" s="51" t="s">
        <v>56</v>
      </c>
      <c r="C32" s="4">
        <f>IFERROR(VLOOKUP($B32,'seznam hráčů'!$B:$E,MATCH('seznam hráčů'!C$1,'seznam hráčů'!$B$1:$E$1,0),FALSE),"")</f>
        <v>2007</v>
      </c>
      <c r="D32" s="4" t="str">
        <f>IFERROR(VLOOKUP($B32,'seznam hráčů'!$B:$F,MATCH('seznam hráčů'!F$1,'seznam hráčů'!$B$1:$F$1,0),FALSE),"")</f>
        <v>Hudlice</v>
      </c>
      <c r="E32" s="4">
        <f>IFERROR(VLOOKUP($B32,'1.kolo'!$B:$F,MATCH('1.kolo'!F$5,'1.kolo'!$B$5:$F$5,0),FALSE),"")</f>
        <v>490</v>
      </c>
      <c r="F32" s="4">
        <f>IFERROR(VLOOKUP($B32,'2.kolo'!$B:$F,MATCH('2.kolo'!F$5,'2.kolo'!$B$5:$F$5,0),FALSE),"")</f>
        <v>430</v>
      </c>
      <c r="G32" s="4">
        <f>IFERROR(VLOOKUP($B32,'3.kolo'!$B:$F,MATCH('3.kolo'!F$5,'3.kolo'!$B$5:$F$5,0),FALSE),"")</f>
        <v>580</v>
      </c>
      <c r="H32" s="13"/>
      <c r="I32" s="13"/>
      <c r="J32" s="13"/>
      <c r="K32" s="31">
        <f t="shared" si="0"/>
        <v>500</v>
      </c>
    </row>
    <row r="33" spans="1:11" x14ac:dyDescent="0.25">
      <c r="A33" s="4" t="s">
        <v>68</v>
      </c>
      <c r="B33" s="51" t="s">
        <v>54</v>
      </c>
      <c r="C33" s="4">
        <f>IFERROR(VLOOKUP($B33,'seznam hráčů'!$B:$E,MATCH('seznam hráčů'!C$1,'seznam hráčů'!$B$1:$E$1,0),FALSE),"")</f>
        <v>2007</v>
      </c>
      <c r="D33" s="4" t="str">
        <f>IFERROR(VLOOKUP($B33,'seznam hráčů'!$B:$F,MATCH('seznam hráčů'!F$1,'seznam hráčů'!$B$1:$F$1,0),FALSE),"")</f>
        <v>Olešná</v>
      </c>
      <c r="E33" s="4">
        <f>IFERROR(VLOOKUP($B33,'1.kolo'!$B:$F,MATCH('1.kolo'!F$5,'1.kolo'!$B$5:$F$5,0),FALSE),"")</f>
        <v>510</v>
      </c>
      <c r="F33" s="4">
        <f>IFERROR(VLOOKUP($B33,'2.kolo'!$B:$F,MATCH('2.kolo'!F$5,'2.kolo'!$B$5:$F$5,0),FALSE),"")</f>
        <v>490</v>
      </c>
      <c r="G33" s="4">
        <f>IFERROR(VLOOKUP($B33,'3.kolo'!$B:$F,MATCH('3.kolo'!F$5,'3.kolo'!$B$5:$F$5,0),FALSE),"")</f>
        <v>490</v>
      </c>
      <c r="H33" s="4"/>
      <c r="I33" s="4"/>
      <c r="J33" s="4"/>
      <c r="K33" s="31">
        <f t="shared" si="0"/>
        <v>496.66666666666669</v>
      </c>
    </row>
    <row r="34" spans="1:11" x14ac:dyDescent="0.25">
      <c r="A34" s="4" t="s">
        <v>71</v>
      </c>
      <c r="B34" s="13" t="s">
        <v>63</v>
      </c>
      <c r="C34" s="4">
        <f>IFERROR(VLOOKUP($B34,'seznam hráčů'!$B:$E,MATCH('seznam hráčů'!C$1,'seznam hráčů'!$B$1:$E$1,0),FALSE),"")</f>
        <v>2006</v>
      </c>
      <c r="D34" s="4" t="str">
        <f>IFERROR(VLOOKUP($B34,'seznam hráčů'!$B:$F,MATCH('seznam hráčů'!F$1,'seznam hráčů'!$B$1:$F$1,0),FALSE),"")</f>
        <v>Hořovice</v>
      </c>
      <c r="E34" s="4">
        <f>IFERROR(VLOOKUP($B34,'1.kolo'!$B:$F,MATCH('1.kolo'!F$5,'1.kolo'!$B$5:$F$5,0),FALSE),"")</f>
        <v>450</v>
      </c>
      <c r="F34" s="4">
        <f>IFERROR(VLOOKUP($B34,'2.kolo'!$B:$F,MATCH('2.kolo'!F$5,'2.kolo'!$B$5:$F$5,0),FALSE),"")</f>
        <v>510</v>
      </c>
      <c r="G34" s="4" t="str">
        <f>IFERROR(VLOOKUP($B34,'3.kolo'!$B:$F,MATCH('3.kolo'!F$5,'3.kolo'!$B$5:$F$5,0),FALSE),"")</f>
        <v/>
      </c>
      <c r="H34" s="4"/>
      <c r="I34" s="4"/>
      <c r="J34" s="4"/>
      <c r="K34" s="31">
        <f t="shared" ref="K34:K48" si="1">AVERAGE(E34:J34)</f>
        <v>480</v>
      </c>
    </row>
    <row r="35" spans="1:11" x14ac:dyDescent="0.25">
      <c r="A35" s="4" t="s">
        <v>73</v>
      </c>
      <c r="B35" s="13" t="s">
        <v>98</v>
      </c>
      <c r="C35" s="4">
        <f>IFERROR(VLOOKUP($B35,'seznam hráčů'!$B:$E,MATCH('seznam hráčů'!C$1,'seznam hráčů'!$B$1:$E$1,0),FALSE),"")</f>
        <v>2007</v>
      </c>
      <c r="D35" s="4" t="str">
        <f>IFERROR(VLOOKUP($B35,'seznam hráčů'!$B:$F,MATCH('seznam hráčů'!F$1,'seznam hráčů'!$B$1:$F$1,0),FALSE),"")</f>
        <v>Hořovice</v>
      </c>
      <c r="E35" s="4"/>
      <c r="F35" s="4"/>
      <c r="G35" s="4">
        <f>IFERROR(VLOOKUP($B35,'3.kolo'!$B:$F,MATCH('3.kolo'!F$5,'3.kolo'!$B$5:$F$5,0),FALSE),"")</f>
        <v>470</v>
      </c>
      <c r="H35" s="4"/>
      <c r="I35" s="4"/>
      <c r="J35" s="4"/>
      <c r="K35" s="31">
        <f t="shared" si="1"/>
        <v>470</v>
      </c>
    </row>
    <row r="36" spans="1:11" x14ac:dyDescent="0.25">
      <c r="A36" s="4" t="s">
        <v>75</v>
      </c>
      <c r="B36" s="13" t="s">
        <v>99</v>
      </c>
      <c r="C36" s="4">
        <f>IFERROR(VLOOKUP($B36,'seznam hráčů'!$B:$E,MATCH('seznam hráčů'!C$1,'seznam hráčů'!$B$1:$E$1,0),FALSE),"")</f>
        <v>2010</v>
      </c>
      <c r="D36" s="4" t="str">
        <f>IFERROR(VLOOKUP($B36,'seznam hráčů'!$B:$F,MATCH('seznam hráčů'!F$1,'seznam hráčů'!$B$1:$F$1,0),FALSE),"")</f>
        <v>Zdice</v>
      </c>
      <c r="E36" s="4"/>
      <c r="F36" s="4"/>
      <c r="G36" s="4">
        <f>IFERROR(VLOOKUP($B36,'3.kolo'!$B:$F,MATCH('3.kolo'!F$5,'3.kolo'!$B$5:$F$5,0),FALSE),"")</f>
        <v>450</v>
      </c>
      <c r="H36" s="4"/>
      <c r="I36" s="4"/>
      <c r="J36" s="4"/>
      <c r="K36" s="31">
        <f t="shared" si="1"/>
        <v>450</v>
      </c>
    </row>
    <row r="37" spans="1:11" x14ac:dyDescent="0.25">
      <c r="A37" s="4" t="s">
        <v>77</v>
      </c>
      <c r="B37" s="51" t="s">
        <v>69</v>
      </c>
      <c r="C37" s="4">
        <f>IFERROR(VLOOKUP($B37,'seznam hráčů'!$B:$E,MATCH('seznam hráčů'!C$1,'seznam hráčů'!$B$1:$E$1,0),FALSE),"")</f>
        <v>2007</v>
      </c>
      <c r="D37" s="4" t="str">
        <f>IFERROR(VLOOKUP($B37,'seznam hráčů'!$B:$F,MATCH('seznam hráčů'!F$1,'seznam hráčů'!$B$1:$F$1,0),FALSE),"")</f>
        <v>Olešná</v>
      </c>
      <c r="E37" s="4">
        <f>IFERROR(VLOOKUP($B37,'1.kolo'!$B:$F,MATCH('1.kolo'!F$5,'1.kolo'!$B$5:$F$5,0),FALSE),"")</f>
        <v>390</v>
      </c>
      <c r="F37" s="4">
        <f>IFERROR(VLOOKUP($B37,'2.kolo'!$B:$F,MATCH('2.kolo'!F$5,'2.kolo'!$B$5:$F$5,0),FALSE),"")</f>
        <v>410</v>
      </c>
      <c r="G37" s="4">
        <f>IFERROR(VLOOKUP($B37,'3.kolo'!$B:$F,MATCH('3.kolo'!F$5,'3.kolo'!$B$5:$F$5,0),FALSE),"")</f>
        <v>510</v>
      </c>
      <c r="H37" s="4"/>
      <c r="I37" s="4"/>
      <c r="J37" s="4"/>
      <c r="K37" s="31">
        <f t="shared" si="1"/>
        <v>436.66666666666669</v>
      </c>
    </row>
    <row r="38" spans="1:11" x14ac:dyDescent="0.25">
      <c r="A38" s="4" t="s">
        <v>151</v>
      </c>
      <c r="B38" s="51" t="s">
        <v>65</v>
      </c>
      <c r="C38" s="4">
        <f>IFERROR(VLOOKUP($B38,'seznam hráčů'!$B:$E,MATCH('seznam hráčů'!C$1,'seznam hráčů'!$B$1:$E$1,0),FALSE),"")</f>
        <v>2006</v>
      </c>
      <c r="D38" s="4" t="str">
        <f>IFERROR(VLOOKUP($B38,'seznam hráčů'!$B:$F,MATCH('seznam hráčů'!F$1,'seznam hráčů'!$B$1:$F$1,0),FALSE),"")</f>
        <v>Praskolesy</v>
      </c>
      <c r="E38" s="4">
        <f>IFERROR(VLOOKUP($B38,'1.kolo'!$B:$F,MATCH('1.kolo'!F$5,'1.kolo'!$B$5:$F$5,0),FALSE),"")</f>
        <v>430</v>
      </c>
      <c r="F38" s="4" t="str">
        <f>IFERROR(VLOOKUP($B38,'2.kolo'!$B:$F,MATCH('2.kolo'!F$5,'2.kolo'!$B$5:$F$5,0),FALSE),"")</f>
        <v/>
      </c>
      <c r="G38" s="4" t="str">
        <f>IFERROR(VLOOKUP($B38,'3.kolo'!$B:$F,MATCH('3.kolo'!F$5,'3.kolo'!$B$5:$F$5,0),FALSE),"")</f>
        <v/>
      </c>
      <c r="H38" s="4"/>
      <c r="I38" s="4"/>
      <c r="J38" s="4"/>
      <c r="K38" s="31">
        <f t="shared" si="1"/>
        <v>430</v>
      </c>
    </row>
    <row r="39" spans="1:11" x14ac:dyDescent="0.25">
      <c r="A39" s="4" t="s">
        <v>151</v>
      </c>
      <c r="B39" s="13" t="s">
        <v>72</v>
      </c>
      <c r="C39" s="4">
        <f>IFERROR(VLOOKUP($B39,'seznam hráčů'!$B:$E,MATCH('seznam hráčů'!C$1,'seznam hráčů'!$B$1:$E$1,0),FALSE),"")</f>
        <v>2009</v>
      </c>
      <c r="D39" s="4" t="str">
        <f>IFERROR(VLOOKUP($B39,'seznam hráčů'!$B:$F,MATCH('seznam hráčů'!F$1,'seznam hráčů'!$B$1:$F$1,0),FALSE),"")</f>
        <v>Kr.Dvůr</v>
      </c>
      <c r="E39" s="4">
        <f>IFERROR(VLOOKUP($B39,'1.kolo'!$B:$F,MATCH('1.kolo'!F$5,'1.kolo'!$B$5:$F$5,0),FALSE),"")</f>
        <v>370</v>
      </c>
      <c r="F39" s="4">
        <f>IFERROR(VLOOKUP($B39,'2.kolo'!$B:$F,MATCH('2.kolo'!F$5,'2.kolo'!$B$5:$F$5,0),FALSE),"")</f>
        <v>490</v>
      </c>
      <c r="G39" s="4" t="str">
        <f>IFERROR(VLOOKUP($B39,'3.kolo'!$B:$F,MATCH('3.kolo'!F$5,'3.kolo'!$B$5:$F$5,0),FALSE),"")</f>
        <v/>
      </c>
      <c r="H39" s="4"/>
      <c r="I39" s="4"/>
      <c r="J39" s="4"/>
      <c r="K39" s="31">
        <f t="shared" si="1"/>
        <v>430</v>
      </c>
    </row>
    <row r="40" spans="1:11" x14ac:dyDescent="0.25">
      <c r="A40" s="4" t="s">
        <v>151</v>
      </c>
      <c r="B40" s="13" t="s">
        <v>76</v>
      </c>
      <c r="C40" s="4">
        <f>IFERROR(VLOOKUP($B40,'seznam hráčů'!$B:$E,MATCH('seznam hráčů'!C$1,'seznam hráčů'!$B$1:$E$1,0),FALSE),"")</f>
        <v>2008</v>
      </c>
      <c r="D40" s="4" t="str">
        <f>IFERROR(VLOOKUP($B40,'seznam hráčů'!$B:$F,MATCH('seznam hráčů'!F$1,'seznam hráčů'!$B$1:$F$1,0),FALSE),"")</f>
        <v>Kr.Dvůr</v>
      </c>
      <c r="E40" s="4">
        <f>IFERROR(VLOOKUP($B40,'1.kolo'!$B:$F,MATCH('1.kolo'!F$5,'1.kolo'!$B$5:$F$5,0),FALSE),"")</f>
        <v>330</v>
      </c>
      <c r="F40" s="4" t="str">
        <f>IFERROR(VLOOKUP($B40,'2.kolo'!$B:$F,MATCH('2.kolo'!F$5,'2.kolo'!$B$5:$F$5,0),FALSE),"")</f>
        <v/>
      </c>
      <c r="G40" s="4">
        <f>IFERROR(VLOOKUP($B40,'3.kolo'!$B:$F,MATCH('3.kolo'!F$5,'3.kolo'!$B$5:$F$5,0),FALSE),"")</f>
        <v>530</v>
      </c>
      <c r="H40" s="4"/>
      <c r="I40" s="4"/>
      <c r="J40" s="4"/>
      <c r="K40" s="31">
        <f t="shared" si="1"/>
        <v>430</v>
      </c>
    </row>
    <row r="41" spans="1:11" x14ac:dyDescent="0.25">
      <c r="A41" s="4" t="s">
        <v>109</v>
      </c>
      <c r="B41" s="13" t="s">
        <v>100</v>
      </c>
      <c r="C41" s="4">
        <f>IFERROR(VLOOKUP($B41,'seznam hráčů'!$B:$E,MATCH('seznam hráčů'!C$1,'seznam hráčů'!$B$1:$E$1,0),FALSE),"")</f>
        <v>2007</v>
      </c>
      <c r="D41" s="4" t="str">
        <f>IFERROR(VLOOKUP($B41,'seznam hráčů'!$B:$F,MATCH('seznam hráčů'!F$1,'seznam hráčů'!$B$1:$F$1,0),FALSE),"")</f>
        <v>Žebrák</v>
      </c>
      <c r="E41" s="13"/>
      <c r="F41" s="13"/>
      <c r="G41" s="4">
        <f>IFERROR(VLOOKUP($B41,'3.kolo'!$B:$F,MATCH('3.kolo'!F$5,'3.kolo'!$B$5:$F$5,0),FALSE),"")</f>
        <v>410</v>
      </c>
      <c r="H41" s="13"/>
      <c r="I41" s="13"/>
      <c r="J41" s="13"/>
      <c r="K41" s="31">
        <f t="shared" si="1"/>
        <v>410</v>
      </c>
    </row>
    <row r="42" spans="1:11" x14ac:dyDescent="0.25">
      <c r="A42" s="4" t="s">
        <v>111</v>
      </c>
      <c r="B42" s="51" t="s">
        <v>74</v>
      </c>
      <c r="C42" s="4">
        <f>IFERROR(VLOOKUP($B42,'seznam hráčů'!$B:$E,MATCH('seznam hráčů'!C$1,'seznam hráčů'!$B$1:$E$1,0),FALSE),"")</f>
        <v>2007</v>
      </c>
      <c r="D42" s="4" t="str">
        <f>IFERROR(VLOOKUP($B42,'seznam hráčů'!$B:$F,MATCH('seznam hráčů'!F$1,'seznam hráčů'!$B$1:$F$1,0),FALSE),"")</f>
        <v>Žebrák</v>
      </c>
      <c r="E42" s="4">
        <f>IFERROR(VLOOKUP($B42,'1.kolo'!$B:$F,MATCH('1.kolo'!F$5,'1.kolo'!$B$5:$F$5,0),FALSE),"")</f>
        <v>350</v>
      </c>
      <c r="F42" s="4">
        <f>IFERROR(VLOOKUP($B42,'2.kolo'!$B:$F,MATCH('2.kolo'!F$5,'2.kolo'!$B$5:$F$5,0),FALSE),"")</f>
        <v>450</v>
      </c>
      <c r="G42" s="4" t="str">
        <f>IFERROR(VLOOKUP($B42,'3.kolo'!$B:$F,MATCH('3.kolo'!F$5,'3.kolo'!$B$5:$F$5,0),FALSE),"")</f>
        <v/>
      </c>
      <c r="H42" s="13"/>
      <c r="I42" s="13"/>
      <c r="J42" s="13"/>
      <c r="K42" s="31">
        <f t="shared" si="1"/>
        <v>400</v>
      </c>
    </row>
    <row r="43" spans="1:11" x14ac:dyDescent="0.25">
      <c r="A43" s="4" t="s">
        <v>152</v>
      </c>
      <c r="B43" s="13" t="s">
        <v>78</v>
      </c>
      <c r="C43" s="4">
        <f>IFERROR(VLOOKUP($B43,'seznam hráčů'!$B:$E,MATCH('seznam hráčů'!C$1,'seznam hráčů'!$B$1:$E$1,0),FALSE),"")</f>
        <v>2009</v>
      </c>
      <c r="D43" s="4" t="str">
        <f>IFERROR(VLOOKUP($B43,'seznam hráčů'!$B:$F,MATCH('seznam hráčů'!F$1,'seznam hráčů'!$B$1:$F$1,0),FALSE),"")</f>
        <v>Kr.Dvůr</v>
      </c>
      <c r="E43" s="4">
        <f>IFERROR(VLOOKUP($B43,'1.kolo'!$B:$F,MATCH('1.kolo'!F$5,'1.kolo'!$B$5:$F$5,0),FALSE),"")</f>
        <v>310</v>
      </c>
      <c r="F43" s="4">
        <f>IFERROR(VLOOKUP($B43,'2.kolo'!$B:$F,MATCH('2.kolo'!F$5,'2.kolo'!$B$5:$F$5,0),FALSE),"")</f>
        <v>470</v>
      </c>
      <c r="G43" s="4" t="str">
        <f>IFERROR(VLOOKUP($B43,'3.kolo'!$B:$F,MATCH('3.kolo'!F$5,'3.kolo'!$B$5:$F$5,0),FALSE),"")</f>
        <v/>
      </c>
      <c r="H43" s="4"/>
      <c r="I43" s="4"/>
      <c r="J43" s="4"/>
      <c r="K43" s="31">
        <f t="shared" si="1"/>
        <v>390</v>
      </c>
    </row>
    <row r="44" spans="1:11" x14ac:dyDescent="0.25">
      <c r="A44" s="4" t="s">
        <v>152</v>
      </c>
      <c r="B44" s="51" t="s">
        <v>93</v>
      </c>
      <c r="C44" s="4">
        <f>IFERROR(VLOOKUP($B44,'seznam hráčů'!$B:$E,MATCH('seznam hráčů'!C$1,'seznam hráčů'!$B$1:$E$1,0),FALSE),"")</f>
        <v>2013</v>
      </c>
      <c r="D44" s="4" t="str">
        <f>IFERROR(VLOOKUP($B44,'seznam hráčů'!$B:$F,MATCH('seznam hráčů'!F$1,'seznam hráčů'!$B$1:$F$1,0),FALSE),"")</f>
        <v>Kr.Dvůr</v>
      </c>
      <c r="E44" s="4" t="str">
        <f>IFERROR(VLOOKUP($B44,'1.kolo'!$B:$F,MATCH('1.kolo'!F$5,'1.kolo'!$B$5:$F$5,0),FALSE),"")</f>
        <v/>
      </c>
      <c r="F44" s="4">
        <f>IFERROR(VLOOKUP($B44,'2.kolo'!$B:$F,MATCH('2.kolo'!F$5,'2.kolo'!$B$5:$F$5,0),FALSE),"")</f>
        <v>390</v>
      </c>
      <c r="G44" s="4">
        <f>IFERROR(VLOOKUP($B44,'3.kolo'!$B:$F,MATCH('3.kolo'!F$5,'3.kolo'!$B$5:$F$5,0),FALSE),"")</f>
        <v>390</v>
      </c>
      <c r="H44" s="13"/>
      <c r="I44" s="13"/>
      <c r="J44" s="13"/>
      <c r="K44" s="31">
        <f t="shared" si="1"/>
        <v>390</v>
      </c>
    </row>
    <row r="45" spans="1:11" x14ac:dyDescent="0.25">
      <c r="A45" s="4" t="s">
        <v>152</v>
      </c>
      <c r="B45" s="51" t="s">
        <v>95</v>
      </c>
      <c r="C45" s="4">
        <f>IFERROR(VLOOKUP($B45,'seznam hráčů'!$B:$E,MATCH('seznam hráčů'!C$1,'seznam hráčů'!$B$1:$E$1,0),FALSE),"")</f>
        <v>2011</v>
      </c>
      <c r="D45" s="4" t="str">
        <f>IFERROR(VLOOKUP($B45,'seznam hráčů'!$B:$F,MATCH('seznam hráčů'!F$1,'seznam hráčů'!$B$1:$F$1,0),FALSE),"")</f>
        <v>Olešná</v>
      </c>
      <c r="E45" s="4" t="str">
        <f>IFERROR(VLOOKUP($B45,'1.kolo'!$B:$F,MATCH('1.kolo'!F$5,'1.kolo'!$B$5:$F$5,0),FALSE),"")</f>
        <v/>
      </c>
      <c r="F45" s="4">
        <f>IFERROR(VLOOKUP($B45,'2.kolo'!$B:$F,MATCH('2.kolo'!F$5,'2.kolo'!$B$5:$F$5,0),FALSE),"")</f>
        <v>350</v>
      </c>
      <c r="G45" s="4">
        <f>IFERROR(VLOOKUP($B45,'3.kolo'!$B:$F,MATCH('3.kolo'!F$5,'3.kolo'!$B$5:$F$5,0),FALSE),"")</f>
        <v>430</v>
      </c>
      <c r="H45" s="13"/>
      <c r="I45" s="13"/>
      <c r="J45" s="13"/>
      <c r="K45" s="31">
        <f t="shared" si="1"/>
        <v>390</v>
      </c>
    </row>
    <row r="46" spans="1:11" x14ac:dyDescent="0.25">
      <c r="A46" s="4" t="s">
        <v>120</v>
      </c>
      <c r="B46" s="51" t="s">
        <v>94</v>
      </c>
      <c r="C46" s="4">
        <f>IFERROR(VLOOKUP($B46,'seznam hráčů'!$B:$E,MATCH('seznam hráčů'!C$1,'seznam hráčů'!$B$1:$E$1,0),FALSE),"")</f>
        <v>2008</v>
      </c>
      <c r="D46" s="4" t="str">
        <f>IFERROR(VLOOKUP($B46,'seznam hráčů'!$B:$F,MATCH('seznam hráčů'!F$1,'seznam hráčů'!$B$1:$F$1,0),FALSE),"")</f>
        <v>Kr.Dvůr</v>
      </c>
      <c r="E46" s="4" t="str">
        <f>IFERROR(VLOOKUP($B46,'1.kolo'!$B:$F,MATCH('1.kolo'!F$5,'1.kolo'!$B$5:$F$5,0),FALSE),"")</f>
        <v/>
      </c>
      <c r="F46" s="4">
        <f>IFERROR(VLOOKUP($B46,'2.kolo'!$B:$F,MATCH('2.kolo'!F$5,'2.kolo'!$B$5:$F$5,0),FALSE),"")</f>
        <v>370</v>
      </c>
      <c r="G46" s="4" t="str">
        <f>IFERROR(VLOOKUP($B46,'3.kolo'!$B:$F,MATCH('3.kolo'!F$5,'3.kolo'!$B$5:$F$5,0),FALSE),"")</f>
        <v/>
      </c>
      <c r="H46" s="13"/>
      <c r="I46" s="13"/>
      <c r="J46" s="13"/>
      <c r="K46" s="31">
        <f t="shared" si="1"/>
        <v>370</v>
      </c>
    </row>
    <row r="47" spans="1:11" x14ac:dyDescent="0.25">
      <c r="A47" s="4" t="s">
        <v>121</v>
      </c>
      <c r="B47" s="51" t="s">
        <v>80</v>
      </c>
      <c r="C47" s="4">
        <f>IFERROR(VLOOKUP($B47,'seznam hráčů'!$B:$E,MATCH('seznam hráčů'!C$1,'seznam hráčů'!$B$1:$E$1,0),FALSE),"")</f>
        <v>2012</v>
      </c>
      <c r="D47" s="4" t="str">
        <f>IFERROR(VLOOKUP($B47,'seznam hráčů'!$B:$F,MATCH('seznam hráčů'!F$1,'seznam hráčů'!$B$1:$F$1,0),FALSE),"")</f>
        <v>Praskolesy</v>
      </c>
      <c r="E47" s="4">
        <f>IFERROR(VLOOKUP($B47,'1.kolo'!$B:$F,MATCH('1.kolo'!F$5,'1.kolo'!$B$5:$F$5,0),FALSE),"")</f>
        <v>300</v>
      </c>
      <c r="F47" s="4" t="str">
        <f>IFERROR(VLOOKUP($B47,'2.kolo'!$B:$F,MATCH('2.kolo'!F$5,'2.kolo'!$B$5:$F$5,0),FALSE),"")</f>
        <v/>
      </c>
      <c r="G47" s="4" t="str">
        <f>IFERROR(VLOOKUP($B47,'3.kolo'!$B:$F,MATCH('3.kolo'!F$5,'3.kolo'!$B$5:$F$5,0),FALSE),"")</f>
        <v/>
      </c>
      <c r="H47" s="13"/>
      <c r="I47" s="13"/>
      <c r="J47" s="13"/>
      <c r="K47" s="31">
        <f t="shared" si="1"/>
        <v>300</v>
      </c>
    </row>
    <row r="48" spans="1:11" x14ac:dyDescent="0.25">
      <c r="A48" s="4" t="s">
        <v>122</v>
      </c>
      <c r="B48" s="51" t="s">
        <v>82</v>
      </c>
      <c r="C48" s="4">
        <f>IFERROR(VLOOKUP($B48,'seznam hráčů'!$B:$E,MATCH('seznam hráčů'!C$1,'seznam hráčů'!$B$1:$E$1,0),FALSE),"")</f>
        <v>2006</v>
      </c>
      <c r="D48" s="4" t="str">
        <f>IFERROR(VLOOKUP($B48,'seznam hráčů'!$B:$F,MATCH('seznam hráčů'!F$1,'seznam hráčů'!$B$1:$F$1,0),FALSE),"")</f>
        <v>Žebrák</v>
      </c>
      <c r="E48" s="4">
        <f>IFERROR(VLOOKUP($B48,'1.kolo'!$B:$F,MATCH('1.kolo'!F$5,'1.kolo'!$B$5:$F$5,0),FALSE),"")</f>
        <v>290</v>
      </c>
      <c r="F48" s="4" t="str">
        <f>IFERROR(VLOOKUP($B48,'2.kolo'!$B:$F,MATCH('2.kolo'!F$5,'2.kolo'!$B$5:$F$5,0),FALSE),"")</f>
        <v/>
      </c>
      <c r="G48" s="4" t="str">
        <f>IFERROR(VLOOKUP($B48,'3.kolo'!$B:$F,MATCH('3.kolo'!F$5,'3.kolo'!$B$5:$F$5,0),FALSE),"")</f>
        <v/>
      </c>
      <c r="H48" s="4"/>
      <c r="I48" s="4"/>
      <c r="J48" s="4"/>
      <c r="K48" s="31">
        <f t="shared" si="1"/>
        <v>290</v>
      </c>
    </row>
  </sheetData>
  <protectedRanges>
    <protectedRange sqref="B45" name="DivizeA"/>
  </protectedRanges>
  <sortState xmlns:xlrd2="http://schemas.microsoft.com/office/spreadsheetml/2017/richdata2" ref="B5:K48">
    <sortCondition descending="1" ref="K5:K48"/>
  </sortState>
  <mergeCells count="2">
    <mergeCell ref="A1:K2"/>
    <mergeCell ref="A3:K3"/>
  </mergeCells>
  <phoneticPr fontId="8" type="noConversion"/>
  <conditionalFormatting sqref="B40:B42">
    <cfRule type="duplicateValues" dxfId="177" priority="8"/>
  </conditionalFormatting>
  <conditionalFormatting sqref="B43">
    <cfRule type="duplicateValues" dxfId="176" priority="7"/>
  </conditionalFormatting>
  <conditionalFormatting sqref="B44:B47">
    <cfRule type="duplicateValues" dxfId="175" priority="6"/>
  </conditionalFormatting>
  <conditionalFormatting sqref="K5:K48">
    <cfRule type="duplicateValues" dxfId="174" priority="9"/>
  </conditionalFormatting>
  <conditionalFormatting sqref="B1:B1048576">
    <cfRule type="duplicateValues" dxfId="173" priority="3"/>
  </conditionalFormatting>
  <conditionalFormatting sqref="B45">
    <cfRule type="containsBlanks" dxfId="172" priority="2">
      <formula>LEN(TRIM(B45))=0</formula>
    </cfRule>
  </conditionalFormatting>
  <conditionalFormatting sqref="B5:B101">
    <cfRule type="duplicateValues" dxfId="171" priority="15"/>
  </conditionalFormatting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19</vt:i4>
      </vt:variant>
    </vt:vector>
  </HeadingPairs>
  <TitlesOfParts>
    <vt:vector size="19" baseType="lpstr">
      <vt:lpstr>1.kolo</vt:lpstr>
      <vt:lpstr>2.kolo</vt:lpstr>
      <vt:lpstr>3.kolo</vt:lpstr>
      <vt:lpstr>4.kolo</vt:lpstr>
      <vt:lpstr>5.kolo</vt:lpstr>
      <vt:lpstr>6.kolo</vt:lpstr>
      <vt:lpstr>Nasaz. 2.kolo</vt:lpstr>
      <vt:lpstr>Nasaz. 3.kolo</vt:lpstr>
      <vt:lpstr>Nasaz. 4.kolo</vt:lpstr>
      <vt:lpstr>Nasaz. 5.kolo</vt:lpstr>
      <vt:lpstr>Nasaz. 6.kolo</vt:lpstr>
      <vt:lpstr>nasaz.sezona</vt:lpstr>
      <vt:lpstr>Žebříček</vt:lpstr>
      <vt:lpstr>Bodové finální</vt:lpstr>
      <vt:lpstr>Kategorie-final</vt:lpstr>
      <vt:lpstr>seznam hráčů</vt:lpstr>
      <vt:lpstr>věkové kategorie</vt:lpstr>
      <vt:lpstr>List2</vt:lpstr>
      <vt:lpstr>Final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jirik</dc:creator>
  <cp:keywords/>
  <dc:description/>
  <cp:lastModifiedBy>Milan</cp:lastModifiedBy>
  <cp:revision/>
  <cp:lastPrinted>2022-04-23T14:34:44Z</cp:lastPrinted>
  <dcterms:created xsi:type="dcterms:W3CDTF">2018-12-17T18:52:51Z</dcterms:created>
  <dcterms:modified xsi:type="dcterms:W3CDTF">2022-04-27T18:55:01Z</dcterms:modified>
  <cp:category/>
  <cp:contentStatus/>
</cp:coreProperties>
</file>